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/>
  <mc:AlternateContent xmlns:mc="http://schemas.openxmlformats.org/markup-compatibility/2006">
    <mc:Choice Requires="x15">
      <x15ac:absPath xmlns:x15ac="http://schemas.microsoft.com/office/spreadsheetml/2010/11/ac" url="\\OR00000OVANT012\_Public2\_Utvar_TN\Odbor_ PS\____3_Stavby\2. Přejezdy\P8325 km 126,462 Č.Těšín-F-M\2. Realizace\1. Soutěž na R\Podklady\Soupis prací\"/>
    </mc:Choice>
  </mc:AlternateContent>
  <xr:revisionPtr revIDLastSave="0" documentId="13_ncr:1_{F910B09D-3BB3-422C-8EDB-7548DD6D9A11}" xr6:coauthVersionLast="47" xr6:coauthVersionMax="47" xr10:uidLastSave="{00000000-0000-0000-0000-000000000000}"/>
  <bookViews>
    <workbookView xWindow="1560" yWindow="600" windowWidth="25035" windowHeight="15600" xr2:uid="{00000000-000D-0000-FFFF-FFFF00000000}"/>
  </bookViews>
  <sheets>
    <sheet name="SO 01-13-01" sheetId="1" r:id="rId1"/>
  </sheets>
  <calcPr calcId="191029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3" i="1" l="1"/>
  <c r="O233" i="1" s="1"/>
  <c r="I229" i="1"/>
  <c r="O229" i="1" s="1"/>
  <c r="I225" i="1"/>
  <c r="O225" i="1" s="1"/>
  <c r="I221" i="1"/>
  <c r="O221" i="1" s="1"/>
  <c r="I217" i="1"/>
  <c r="O217" i="1" s="1"/>
  <c r="Q216" i="1"/>
  <c r="I216" i="1" s="1"/>
  <c r="I212" i="1"/>
  <c r="O212" i="1" s="1"/>
  <c r="I208" i="1"/>
  <c r="O208" i="1" s="1"/>
  <c r="I204" i="1"/>
  <c r="Q203" i="1" s="1"/>
  <c r="I203" i="1" s="1"/>
  <c r="I199" i="1"/>
  <c r="O199" i="1" s="1"/>
  <c r="R198" i="1" s="1"/>
  <c r="O198" i="1" s="1"/>
  <c r="Q198" i="1"/>
  <c r="I198" i="1" s="1"/>
  <c r="I194" i="1"/>
  <c r="O194" i="1" s="1"/>
  <c r="I190" i="1"/>
  <c r="O190" i="1" s="1"/>
  <c r="I186" i="1"/>
  <c r="O186" i="1" s="1"/>
  <c r="I182" i="1"/>
  <c r="O182" i="1" s="1"/>
  <c r="I178" i="1"/>
  <c r="O178" i="1" s="1"/>
  <c r="I174" i="1"/>
  <c r="O174" i="1" s="1"/>
  <c r="I170" i="1"/>
  <c r="O170" i="1" s="1"/>
  <c r="I166" i="1"/>
  <c r="O166" i="1" s="1"/>
  <c r="I162" i="1"/>
  <c r="O162" i="1" s="1"/>
  <c r="I158" i="1"/>
  <c r="O158" i="1" s="1"/>
  <c r="I154" i="1"/>
  <c r="O154" i="1" s="1"/>
  <c r="I150" i="1"/>
  <c r="O150" i="1" s="1"/>
  <c r="I146" i="1"/>
  <c r="Q145" i="1" s="1"/>
  <c r="I145" i="1" s="1"/>
  <c r="I141" i="1"/>
  <c r="O141" i="1" s="1"/>
  <c r="I137" i="1"/>
  <c r="Q136" i="1" s="1"/>
  <c r="I136" i="1" s="1"/>
  <c r="I132" i="1"/>
  <c r="O132" i="1" s="1"/>
  <c r="I128" i="1"/>
  <c r="O128" i="1" s="1"/>
  <c r="I124" i="1"/>
  <c r="O124" i="1" s="1"/>
  <c r="I120" i="1"/>
  <c r="O120" i="1" s="1"/>
  <c r="I116" i="1"/>
  <c r="O116" i="1" s="1"/>
  <c r="I112" i="1"/>
  <c r="O112" i="1" s="1"/>
  <c r="I108" i="1"/>
  <c r="O108" i="1" s="1"/>
  <c r="I104" i="1"/>
  <c r="O104" i="1" s="1"/>
  <c r="I100" i="1"/>
  <c r="O100" i="1" s="1"/>
  <c r="I96" i="1"/>
  <c r="O96" i="1" s="1"/>
  <c r="I92" i="1"/>
  <c r="O92" i="1" s="1"/>
  <c r="I88" i="1"/>
  <c r="O88" i="1" s="1"/>
  <c r="I84" i="1"/>
  <c r="O84" i="1" s="1"/>
  <c r="I80" i="1"/>
  <c r="Q79" i="1" s="1"/>
  <c r="I79" i="1" s="1"/>
  <c r="I75" i="1"/>
  <c r="O75" i="1" s="1"/>
  <c r="I71" i="1"/>
  <c r="Q70" i="1" s="1"/>
  <c r="I70" i="1" s="1"/>
  <c r="I66" i="1"/>
  <c r="O66" i="1" s="1"/>
  <c r="R65" i="1" s="1"/>
  <c r="O65" i="1" s="1"/>
  <c r="Q65" i="1"/>
  <c r="I65" i="1" s="1"/>
  <c r="I61" i="1"/>
  <c r="O61" i="1" s="1"/>
  <c r="I57" i="1"/>
  <c r="O57" i="1" s="1"/>
  <c r="I53" i="1"/>
  <c r="O53" i="1" s="1"/>
  <c r="I49" i="1"/>
  <c r="O49" i="1" s="1"/>
  <c r="I45" i="1"/>
  <c r="O45" i="1" s="1"/>
  <c r="I41" i="1"/>
  <c r="O41" i="1" s="1"/>
  <c r="I37" i="1"/>
  <c r="O37" i="1" s="1"/>
  <c r="I33" i="1"/>
  <c r="O33" i="1" s="1"/>
  <c r="I29" i="1"/>
  <c r="O29" i="1" s="1"/>
  <c r="I25" i="1"/>
  <c r="O25" i="1" s="1"/>
  <c r="I21" i="1"/>
  <c r="O21" i="1" s="1"/>
  <c r="I17" i="1"/>
  <c r="O17" i="1" s="1"/>
  <c r="I13" i="1"/>
  <c r="Q8" i="1" s="1"/>
  <c r="I8" i="1" s="1"/>
  <c r="I9" i="1"/>
  <c r="O9" i="1" s="1"/>
  <c r="I3" i="1" l="1"/>
  <c r="R216" i="1"/>
  <c r="O216" i="1" s="1"/>
  <c r="O13" i="1"/>
  <c r="R8" i="1" s="1"/>
  <c r="O8" i="1" s="1"/>
  <c r="O2" i="1" s="1"/>
  <c r="O71" i="1"/>
  <c r="R70" i="1" s="1"/>
  <c r="O70" i="1" s="1"/>
  <c r="O80" i="1"/>
  <c r="R79" i="1" s="1"/>
  <c r="O79" i="1" s="1"/>
  <c r="O137" i="1"/>
  <c r="R136" i="1" s="1"/>
  <c r="O136" i="1" s="1"/>
  <c r="O146" i="1"/>
  <c r="R145" i="1" s="1"/>
  <c r="O145" i="1" s="1"/>
  <c r="O204" i="1"/>
  <c r="R203" i="1" s="1"/>
  <c r="O203" i="1" s="1"/>
</calcChain>
</file>

<file path=xl/sharedStrings.xml><?xml version="1.0" encoding="utf-8"?>
<sst xmlns="http://schemas.openxmlformats.org/spreadsheetml/2006/main" count="781" uniqueCount="316">
  <si>
    <t>ASPE10</t>
  </si>
  <si>
    <t>S</t>
  </si>
  <si>
    <t>Firma: MORAVIA CONSULT Olomouc a.s.</t>
  </si>
  <si>
    <t>Soupis prací objektu</t>
  </si>
  <si>
    <t xml:space="preserve">Stavba: </t>
  </si>
  <si>
    <t>20-098-232-SR</t>
  </si>
  <si>
    <t>Rekonstrukce a doplnění závor na přejezdu P8325 v km 126,462 na trati Český Těšín – Frýdek-Místek</t>
  </si>
  <si>
    <t>O</t>
  </si>
  <si>
    <t>Rozpočet:</t>
  </si>
  <si>
    <t>0,00</t>
  </si>
  <si>
    <t>15,00</t>
  </si>
  <si>
    <t>21,00</t>
  </si>
  <si>
    <t>3</t>
  </si>
  <si>
    <t>2</t>
  </si>
  <si>
    <t>SO 01-13-01</t>
  </si>
  <si>
    <t>Železniční přejezd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</si>
  <si>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</si>
  <si>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</si>
  <si>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</si>
  <si>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</si>
  <si>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</si>
  <si>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</si>
  <si>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</si>
  <si>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</si>
  <si>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</si>
  <si>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</si>
  <si>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</si>
  <si>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</si>
  <si>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</si>
  <si>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</si>
  <si>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</si>
  <si>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</si>
  <si>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</si>
  <si>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</si>
  <si>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Zemní práce</t>
  </si>
  <si>
    <t>P</t>
  </si>
  <si>
    <t>11317</t>
  </si>
  <si>
    <t/>
  </si>
  <si>
    <t>ODSTRAN KRYTU ZPEVNĚNÝCH PLOCH Z DLAŽEB KOSTEK</t>
  </si>
  <si>
    <t>M3</t>
  </si>
  <si>
    <t>PP</t>
  </si>
  <si>
    <t>VV</t>
  </si>
  <si>
    <t>1: Dle technické zprávy, výkresových příloh projektové dokumentace. Dle výkazů materiálu projektu. Dle tabulky kubatur projektanta.  
2: Rozebrání stávajícího dlážděného chodníku  (tl. cca 0.06 m)  
3: 0,06*12,7</t>
  </si>
  <si>
    <t>TS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</si>
  <si>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</si>
  <si>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</si>
  <si>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</si>
  <si>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1: Dle technické zprávy, výkresových příloh projektové dokumentace. Dle výkazů materiálu projektu. Dle tabulky kubatur projektanta.  
2: Odstranění podkladních vrstev chodníku v tl. 0.19 m  
3: 2,4</t>
  </si>
  <si>
    <t>11343</t>
  </si>
  <si>
    <t>ODSTRAN KRYTU ZPEVNĚNÝCH PLOCH S ASFALT POJIVEM VČET PODKLADU</t>
  </si>
  <si>
    <t>1: Dle technické zprávy, výkresových příloh projektové dokumentace. Dle výkazů materiálu projektu. Dle tabulky kubatur projektanta.  
2: Odstranění krytu vozovky s asfaltovým pojivem, vč. podkladu v tl. 0,45 m s odvozem (stupňovitě)  
3: 54,7</t>
  </si>
  <si>
    <t>11346</t>
  </si>
  <si>
    <t>ODSTRANĚNÍ KRYTU ZPEVNĚNÝCH PLOCH ZE SILNIČ DÍLCŮ (PANELŮ) VČET PODKL</t>
  </si>
  <si>
    <t>Rozebrání betonových panelů, vč. podkladu s odvozem    
vč. geotextilie  
300*(0,15+0,21)</t>
  </si>
  <si>
    <t>11352</t>
  </si>
  <si>
    <t>ODSTRANĚNÍ CHODNÍKOVÝCH A SILNIČNÍCH OBRUBNÍKŮ BETONOVÝCH</t>
  </si>
  <si>
    <t>m</t>
  </si>
  <si>
    <t>1: Dle technické zprávy, výkresových příloh projektové dokumentace. Dle výkazů materiálu projektu. Dle tabulky kubatur projektanta.  
2: Odstranění bet. obrubníku silničního vč. bet. lože  
3: 20  
4: Odstranění bet. obrubníku chodníkového vč. bet. lože  
5: 5,5</t>
  </si>
  <si>
    <t>12373</t>
  </si>
  <si>
    <t>ODKOP PRO SPOD STAVBU SILNIC A ŽELEZNIC TŘ. I</t>
  </si>
  <si>
    <t>1: Dle technické zprávy, výkresových příloh projektové dokumentace. Dle výkazů materiálu projektu. Dle tabulky kubatur projektanta.  
2: Odkop pro spodní stavbu, vč. případné sanace  
3: 86,3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</si>
  <si>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</si>
  <si>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7</t>
  </si>
  <si>
    <t>17180</t>
  </si>
  <si>
    <t>ULOŽENÍ SYPANINY DO NÁSYPŮ Z NAKUPOVANÝCH MATERIÁLŮ</t>
  </si>
  <si>
    <t>1: Dle technické zprávy, výkresových příloh projektové dokumentace. Dle výkazů materiálu projektu. Dle tabulky kubatur projektanta.  
2: Uložení sypaniny do náspů z nakupovaných materiálů   
3: 5,5</t>
  </si>
  <si>
    <t>položka zahrnuje: 
- kompletní provedení zemní konstrukce (násypového tělesa včetně aktivní zóny)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</si>
  <si>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8</t>
  </si>
  <si>
    <t>17380</t>
  </si>
  <si>
    <t>ZEMNÍ KRAJNICE A DOSYPÁVKY Z NAKUPOVANÝCH MATERIÁLŮ</t>
  </si>
  <si>
    <t>1: Dle technické zprávy, výkresových příloh projektové dokumentace. Dle výkazů materiálu projektu. Dle tabulky kubatur projektanta.  
2: Vyosení chodníku ŠD 0/32 tl. 0.2 m  
3: 22*0,2  
4: Krajnice ŠD 0/32 nebo asf. recyklát tl. 0.1 m  
5: 12*0,1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</si>
  <si>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</si>
  <si>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</si>
  <si>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</si>
  <si>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M2</t>
  </si>
  <si>
    <t>1: Dle technické zprávy, výkresových příloh projektové dokumentace. Dle výkazů materiálu projektu. Dle tabulky kubatur projektanta.  
2: Chodník  
3: Úprava zemní pláně - vyrovnání, přehutnění  
4: 93,5  
5: Konstrukce komunikace  
6: Úprava zemní pláně - vyrovnání, přehutnění  
7:165</t>
  </si>
  <si>
    <t>položka zahrnuje úpravu pláně včetně vyrovnání výškových rozdílů. Míru zhutnění určuje projekt.</t>
  </si>
  <si>
    <t>18230</t>
  </si>
  <si>
    <t>ROZPROSTŘENÍ ORNICE V ROVINĚ</t>
  </si>
  <si>
    <t>1: Dle technické zprávy, výkresových příloh projektové dokumentace. Dle výkazů materiálu projektu. Dle tabulky kubatur projektanta.  
2: Ohumusování a osetí tl. 0.3 m  
3: 8,3</t>
  </si>
  <si>
    <t>položka zahrnuje: 
nutné přemístění ornice z dočasných skládek vzdálených do 50m 
rozprostření ornice v předepsané tloušťce v rovině a ve svahu do 1:5</t>
  </si>
  <si>
    <t>11</t>
  </si>
  <si>
    <t>18241</t>
  </si>
  <si>
    <t>ZALOŽENÍ TRÁVNÍKU RUČNÍM VÝSEVEM</t>
  </si>
  <si>
    <t>1: Dle technické zprávy, výkresových příloh projektové dokumentace. Dle výkazů materiálu projektu. Dle tabulky kubatur projektanta.  
2: Ohumusování a osetí tl. 0.3 m  
3: 8,3/0,3</t>
  </si>
  <si>
    <t>Zahrnuje dodání předepsané travní směsi, její výsev na ornici, zalévání, první pokosení, to vše bez ohledu na sklon terénu</t>
  </si>
  <si>
    <t>12</t>
  </si>
  <si>
    <t>18247</t>
  </si>
  <si>
    <t>OŠETŘOVÁNÍ TRÁVNÍKU</t>
  </si>
  <si>
    <t>Zahrnuje pokosení se shrabáním, naložení shrabků na dopravní prostředek, s odvozem a se složením, to vše bez ohledu na sklon terénu 
zahrnuje nutné zalití a hnojení</t>
  </si>
  <si>
    <t>13</t>
  </si>
  <si>
    <t>18600</t>
  </si>
  <si>
    <t>ZALÉVÁNÍ VODOU</t>
  </si>
  <si>
    <t>1: Dle technické zprávy, výkresových příloh projektové dokumentace. Dle výkazů materiálu projektu. Dle tabulky kubatur projektanta.  
2: Ohumusování a osetí tl. 0.3 m  
3: (8,3/0,3)*0,01</t>
  </si>
  <si>
    <t>položka zahrnuje veškerý materiál, výrobky a polotovary, včetně mimostaveništní a vnitrostaveništní dopravy (rovněž přesuny), včetně naložení a složení, případně s uložením</t>
  </si>
  <si>
    <t>14</t>
  </si>
  <si>
    <t>R182304</t>
  </si>
  <si>
    <t>ZAJIŠTĚNÍ ZEMINY VHODNÉ K OHUMUSOVÁNÍ, VČETNĚ NALOŽENÍ A DOVOZU NA MÍSTO STAVBY</t>
  </si>
  <si>
    <t>1: Dle technické zprávy, výkresových příloh projektové dokumentace. Dle výkazů materiálu projektu. Dle tabulky kubatur projektanta.  
2: Ohumusování a osetí tl. 0.3 m  
3: 8,3</t>
  </si>
  <si>
    <t>veškeré práce jsou obsaženy v textu položky</t>
  </si>
  <si>
    <t>20</t>
  </si>
  <si>
    <t>Základy</t>
  </si>
  <si>
    <t>15</t>
  </si>
  <si>
    <t>21461</t>
  </si>
  <si>
    <t>SEPARAČNÍ GEOTEXTILIE</t>
  </si>
  <si>
    <t>Separační geotextílie + odstranění    
300</t>
  </si>
  <si>
    <t>Položka zahrnuje: 
- dodávku předepsané geotextilie 
- úpravu, očištění a ochranu podkladu 
- přichycení k podkladu, případně zatížení 
- úpravy spojů a zajištění okrajů 
- úpravy pro odvodnění 
- nutné přesahy 
- mimostaveništní a vnitrostaveništní dopravu</t>
  </si>
  <si>
    <t>40</t>
  </si>
  <si>
    <t>Vodorovné konstrukce</t>
  </si>
  <si>
    <t>16</t>
  </si>
  <si>
    <t>451313</t>
  </si>
  <si>
    <t>PODKLADNÍ A VÝPLŇOVÉ VRSTVY Z PROSTÉHO BETONU C16/20</t>
  </si>
  <si>
    <t>1: Dle technické zprávy, výkresových příloh projektové dokumentace. Dle výkazů materiálu projektu. Dle tabulky kubatur projektanta.  
2: Podkladní beton C16/20 XC2 pod závěrnou zídku  
3: 1,8  
4: Chodník  
5: Podkladní beton C16/20 XC2 pod zábranu  
6: 3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</si>
  <si>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</si>
  <si>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17</t>
  </si>
  <si>
    <t>45145</t>
  </si>
  <si>
    <t>PODKL A VÝPLŇ VRSTVY Z MALTY CEMENTOVÉ</t>
  </si>
  <si>
    <t>1: Dle technické zprávy, výkresových příloh projektové dokumentace. Dle výkazů materiálu projektu. Dle tabulky kubatur projektanta.  
2: Vyrovnávací vrstva cementové malty pod prefabrikát závěrné zídky  
3: 0,5</t>
  </si>
  <si>
    <t>Položka zahrnuje veškerý materiál, výrobky a polotovary, včetně mimostaveništní a vnitrostaveništní dopravy (rovněž přesuny), včetně naložení a složení, případně s uložením.</t>
  </si>
  <si>
    <t>50</t>
  </si>
  <si>
    <t>Komunikace</t>
  </si>
  <si>
    <t>18</t>
  </si>
  <si>
    <t>56330</t>
  </si>
  <si>
    <t>VOZOVKOVÉ VRSTVY ZE ŠTĚRKODRTI</t>
  </si>
  <si>
    <t>1: Dle technické zprávy, výkresových příloh projektové dokumentace. Dle výkazů materiálu projektu. Dle tabulky kubatur projektanta.  
2: Chodník  
3: Štěrkodrť fr. 0/32, ŠD tl. po zhutnění min. 150 mm  
4: 22,1  
5: Vyosení chodníku ŠD 0/32 tl. 0.2 m  
6: 11*0,2  
7: Konstrukce komunikace  
8: Štěrkodrť fr. 0/32, tl. po zhutnění min. 150 mm  
9: 32,2  
10: Případná sanace kamenivem fr. 0/125 v tl. 300 mm, příp. výziskem z kolejového lože  
11: 39,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</si>
  <si>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</si>
  <si>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19</t>
  </si>
  <si>
    <t>572121</t>
  </si>
  <si>
    <t>INFILTRAČNÍ POSTŘIK ASFALTOVÝ DO 1,0KG/M2</t>
  </si>
  <si>
    <t>1: Dle technické zprávy, výkresových příloh projektové dokumentace. Dle výkazů materiálu projektu. Dle tabulky kubatur projektanta.  
2: Infiltrační postřik asfaltový, 1,0 kg/m2  
3: 113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</si>
  <si>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</si>
  <si>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572211</t>
  </si>
  <si>
    <t>SPOJOVACÍ POSTŘIK Z ASFALTU DO 0,5KG/M2</t>
  </si>
  <si>
    <t>1: Dle technické zprávy, výkresových příloh projektové dokumentace. Dle výkazů materiálu projektu. Dle tabulky kubatur projektanta.  
2: Spojovací postřik asfaltový, 0,30 kg/m2  
3: 194,8</t>
  </si>
  <si>
    <t>21</t>
  </si>
  <si>
    <t>574A33</t>
  </si>
  <si>
    <t>ASFALTOVÝ BETON PRO OBRUSNÉ VRSTVY ACO 11 TL. 40MM</t>
  </si>
  <si>
    <t>1: Dle technické zprávy, výkresových příloh projektové dokumentace. Dle výkazů materiálu projektu. Dle tabulky kubatur projektanta.  
2: Asfaltový beton pro obrusné vrsvty ACO11, tl. 40 mm  
3: 95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</si>
  <si>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</si>
  <si>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22</t>
  </si>
  <si>
    <t>574C56</t>
  </si>
  <si>
    <t>ASFALTOVÝ BETON PRO LOŽNÍ VRSTVY ACL 16+, 16S TL. 60MM</t>
  </si>
  <si>
    <t>1: Dle technické zprávy, výkresových příloh projektové dokumentace. Dle výkazů materiálu projektu. Dle tabulky kubatur projektanta.  
2: Asfaltový beton pro ložní vrstvy ACL 16+, tl. 60 mm  
3: 96,9</t>
  </si>
  <si>
    <t>23</t>
  </si>
  <si>
    <t>574E46</t>
  </si>
  <si>
    <t>ASFALTOVÝ BETON PRO PODKLADNÍ VRSTVY ACP 16+, 16S TL. 50MM</t>
  </si>
  <si>
    <t>1: Dle technické zprávy, výkresových příloh projektové dokumentace. Dle výkazů materiálu projektu. Dle tabulky kubatur projektanta.  
2: Asfaltový beton pro podkladní vrstvy ACP 16+, tl. 50 mm  
3: 97,9</t>
  </si>
  <si>
    <t>24</t>
  </si>
  <si>
    <t>57621</t>
  </si>
  <si>
    <t>POSYP KAMENIVEM DRCENÝM 5KG/M2</t>
  </si>
  <si>
    <t>1: Dle technické zprávy, výkresových příloh projektové dokumentace. Dle výkazů materiálu projektu. Dle tabulky kubatur projektanta.  
2: Posyp kamenivem drceným fr. 0/2 mm, 3 kg/m2  
3: 113</t>
  </si>
  <si>
    <t>- dodání kameniva předepsané kvality a zrnitosti 
- posyp předepsaným množstvím</t>
  </si>
  <si>
    <t>25</t>
  </si>
  <si>
    <t>582611</t>
  </si>
  <si>
    <t>KRYTY Z BETON DLAŽDIC SE ZÁMKEM ŠEDÝCH TL 60MM DO LOŽE Z KAM</t>
  </si>
  <si>
    <t>1: Dle technické zprávy, výkresových příloh projektové dokumentace. Dle výkazů materiálu projektu. Dle tabulky kubatur projektanta.  
2: Chodník  
3: Betonová dlažba, přírodní odstín, tl. 60 mm   
4: 0  
5: Betonová dlažba rovinná (bez zkosených hran), přírodní odstín, tl. 60 mm   
6: 30,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</si>
  <si>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</si>
  <si>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26</t>
  </si>
  <si>
    <t>582612</t>
  </si>
  <si>
    <t>KRYTY Z BETON DLAŽDIC SE ZÁMKEM ŠEDÝCH TL 80MM DO LOŽE Z KAM</t>
  </si>
  <si>
    <t>1: Dle technické zprávy, výkresových příloh projektové dokumentace. Dle výkazů materiálu projektu. Dle tabulky kubatur projektanta.  
2: Betonová dlažba, přírodní, tl. 80 mm   
3: 61,5</t>
  </si>
  <si>
    <t>27</t>
  </si>
  <si>
    <t>582615</t>
  </si>
  <si>
    <t>KRYTY Z BETON DLAŽDIC SE ZÁMKEM BAREV TL 80MM DO LOŽE Z KAM</t>
  </si>
  <si>
    <t>1: Dle technické zprávy, výkresových příloh projektové dokumentace. Dle výkazů materiálu projektu. Dle tabulky kubatur projektanta.  
4: Betonová dlažba rovinná (bez zkosených hran), barevná, tl. 80 mm   
5: 5</t>
  </si>
  <si>
    <t>28</t>
  </si>
  <si>
    <t>58261A</t>
  </si>
  <si>
    <t>KRYTY Z BETON DLAŽDIC SE ZÁMKEM BAREV RELIÉF TL 60MM DO LOŽE Z KAM</t>
  </si>
  <si>
    <t>1: Dle technické zprávy, výkresových příloh projektové dokumentace. Dle výkazů materiálu projektu. Dle tabulky kubatur projektanta.  
2: Betonová dlažba, barevná - reliéfní, tl. 60 mm   
3: 6</t>
  </si>
  <si>
    <t>29</t>
  </si>
  <si>
    <t>58261B</t>
  </si>
  <si>
    <t>KRYTY Z BETON DLAŽDIC SE ZÁMKEM BAREV RELIÉF TL 80MM DO LOŽE Z KAM</t>
  </si>
  <si>
    <t>1: Dle technické zprávy, výkresových příloh projektové dokumentace. Dle výkazů materiálu projektu. Dle tabulky kubatur projektanta.  
2: Betonová dlažba, barevná - reliéfní, tl. 80 mm   
3: 2</t>
  </si>
  <si>
    <t>30</t>
  </si>
  <si>
    <t>58303</t>
  </si>
  <si>
    <t>KRYT ZE SINIČNÍCH DÍLCŮ (PANELŮ) TL 210MM</t>
  </si>
  <si>
    <t>1: Dle technické zprávy, výkresových příloh projektové dokumentace. Dle výkazů materiálu projektu. Dle tabulky kubatur projektanta.  
2: Betonové silniční panely, pískový podsyp  
3: 300</t>
  </si>
  <si>
    <t>- dodání dílců v požadované kvalitě, dodání materiálu pro předepsané  lože v tloušťce předepsané dokumentací a pro předepsanou výplň spar 
- očištění podkladu 
- uložení dílců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</si>
  <si>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31</t>
  </si>
  <si>
    <t>58920</t>
  </si>
  <si>
    <t>VÝPLŇ SPAR MODIFIKOVANÝM ASFALTEM</t>
  </si>
  <si>
    <t>1: Dle technické zprávy, výkresových příloh projektové dokumentace. Dle výkazů materiálu projektu. Dle tabulky kubatur projektanta.  
2: Zatěsnění asfaltovou zálivkou - rozhraní stávajícího a nového stavu, podél silniční obruby  
3: 40</t>
  </si>
  <si>
    <t>položka zahrnuje: 
- dodávku předepsaného materiálu 
- vyčištění a výplň spar tímto materiálem</t>
  </si>
  <si>
    <t>52</t>
  </si>
  <si>
    <t>Zřízení drážního svršku</t>
  </si>
  <si>
    <t>32</t>
  </si>
  <si>
    <t>513550</t>
  </si>
  <si>
    <t>KOLEJOVÉ LOŽE - DOPLNĚNÍ Z KAMENIVA HRUBÉHO DRCENÉHO (ŠTĚRK)</t>
  </si>
  <si>
    <t>1: Dle technické zprávy, výkresových příloh projektové dokumentace. Dle výkazů materiálu projektu. Dle tabulky kubatur projektanta.  
2: Doplnění kolejového lože  
3: 5,5</t>
  </si>
  <si>
    <t>1. Položka obsahuje: 
 – dodávku, dopravu a uložení kameniva předepsané specifikace a frakce v požadované míře zhutnění 
2. Položka neobsahuje: 
 X 
3. Způsob měření: 
Měří se objem kolejového lože v projektovaném profilu.</t>
  </si>
  <si>
    <t>33</t>
  </si>
  <si>
    <t>542121</t>
  </si>
  <si>
    <t>SMĚROVÉ A VÝŠKOVÉ VYROVNÁNÍ KOLEJE NA PRAŽCÍCH BETONOVÝCH DO 0,05 M</t>
  </si>
  <si>
    <t>1: Dle technické zprávy, výkresových příloh projektové dokumentace. Dle výkazů materiálu projektu. Dle tabulky kubatur projektanta.  
2: Směrové a výškové vyrovnání koleje na betonových pražcích  
3: 10</t>
  </si>
  <si>
    <t>1. Položka obsahuje: 
 – podbíjení pražců, vyrovnání nivelety stávající koleje nebo výhybkové konstrukce do 50 mm při zapojování na novostavbu (přechodový úsek) 
 – příplatky za ztížené podmínky při práci v koleji, např. překážky po stranách koleje, práci v tunelu apod. 
2. Položka neobsahuje: 
 – případné doplnění štěrkového lože 
3. Způsob měření: 
Měří se délka koleje ve smyslu ČSN 73 6360, tj. v ose koleje.</t>
  </si>
  <si>
    <t>90</t>
  </si>
  <si>
    <t>Ostatní konstrukce a práce</t>
  </si>
  <si>
    <t>34</t>
  </si>
  <si>
    <t>9111A1</t>
  </si>
  <si>
    <t>ZÁBRADLÍ SILNIČNÍ S VODOR MADLY - DODÁVKA A MONTÁŽ</t>
  </si>
  <si>
    <t>1: Dle technické zprávy, výkresových příloh projektové dokumentace. Dle výkazů materiálu projektu. Dle tabulky kubatur projektanta.  
2: Kovová zábrana v. 1 m    
3: 10</t>
  </si>
  <si>
    <t>položka zahrnuje: 
- dodání zábradlí včetně předepsané povrchové úpravy 
- osazení sloupků zaberaněním nebo osazením do betonových bloků (včetně betonových bloků a nutných zemních prací) 
- případné bednění ( trubku) betonové patky v gabionové zdi</t>
  </si>
  <si>
    <t>35</t>
  </si>
  <si>
    <t>9111A3</t>
  </si>
  <si>
    <t>ZÁBRADLÍ SILNIČNÍ S VODOR MADLY - DEMONTÁŽ S PŘESUNEM</t>
  </si>
  <si>
    <t>1: Dle technické zprávy, výkresových příloh projektové dokumentace. Dle výkazů materiálu projektu. Dle tabulky kubatur projektanta.  
2: Demontáž kovové zábrany    
3: 2</t>
  </si>
  <si>
    <t>položka zahrnuje: 
- demontáž a odstranění zařízení 
- jeho odvoz na předepsané místo</t>
  </si>
  <si>
    <t>36</t>
  </si>
  <si>
    <t>914112</t>
  </si>
  <si>
    <t>DOPRAVNÍ ZNAČKY ZÁKLAD VELIKOSTI OCEL NEREFLEXNÍ - MONTÁŽ S PŘEMÍST</t>
  </si>
  <si>
    <t>kus</t>
  </si>
  <si>
    <t>1: Dle technické zprávy, výkresových příloh projektové dokumentace. Dle výkazů materiálu projektu. Dle tabulky kubatur projektanta.  
2: Demontáž a zpětná montáž svislého dopravního značení, vč. upevňovací konstrukce a betonového základu  
3: 4</t>
  </si>
  <si>
    <t>položka zahrnuje: 
- dopravu demontované značky z dočasné skládky 
- osazení a montáž značky na místě určeném projektem 
- nutnou opravu poškozených částí 
nezahrnuje dodávku značky</t>
  </si>
  <si>
    <t>37</t>
  </si>
  <si>
    <t>914113</t>
  </si>
  <si>
    <t>DOPRAVNÍ ZNAČKY ZÁKLADNÍ VELIKOSTI OCELOVÉ NEREFLEXNÍ - DEMONTÁŽ</t>
  </si>
  <si>
    <t>1: Dle technické zprávy, výkresových příloh projektové dokumentace. Dle výkazů materiálu projektu. Dle tabulky kubatur projektanta.  
2: Demontáž svislého dopravního značení (pouze značka)  
3: 6  
4: Demontáž a zpětná montáž svislého dopravního značení, vč. upevňovací konstrukce a betonového základu  
5: 4</t>
  </si>
  <si>
    <t>Položka zahrnuje odstranění, demontáž a odklizení materiálu s odvozem na předepsané místo</t>
  </si>
  <si>
    <t>38</t>
  </si>
  <si>
    <t>914121</t>
  </si>
  <si>
    <t>DOPRAVNÍ ZNAČKY ZÁKLADNÍ VELIKOSTI OCELOVÉ FÓLIE TŘ 1 - DODÁVKA A MONTÁŽ</t>
  </si>
  <si>
    <t>KUS</t>
  </si>
  <si>
    <t>1: Dle technické zprávy, výkresových příloh projektové dokumentace. Dle výkazů materiálu projektu. Dle tabulky kubatur projektanta.  
2: Svislé dopravní značení zíkladní retroreflexe RA1 - dodávka, montáž, vč. upevňovadel  
3: 21=21,000 [A]  
5x žlutozelený podklad, 5x samostatný sloupek</t>
  </si>
  <si>
    <t>položka zahrnuje: 
- dodávku a montáž značek v požadovaném provedení</t>
  </si>
  <si>
    <t>39</t>
  </si>
  <si>
    <t>914911</t>
  </si>
  <si>
    <t>SLOUPKY A STOJKY DOPRAVNÍCH ZNAČEK Z OCEL TRUBEK SE ZABETONOVÁNÍM - DODÁVKA A MONTÁŽ</t>
  </si>
  <si>
    <t>1: Dle technické zprávy, výkresových příloh projektové dokumentace. Dle výkazů materiálu projektu. Dle tabulky kubatur projektanta.  
2: Svislé dopravní značení zíkladní retroreflexe RA1 - dodávka, montáž, vč. upevňovadel  
3: 5  
5x žlutozelený podklad, 5x samostatný sloupek</t>
  </si>
  <si>
    <t>položka zahrnuje: 
- sloupky a upevňovací zařízení včetně jejich osazení (betonová patka, zemní práce)</t>
  </si>
  <si>
    <t>915111</t>
  </si>
  <si>
    <t>VODOROVNÉ DOPRAVNÍ ZNAČENÍ BARVOU HLADKÉ - DODÁVKA A POKLÁDKA</t>
  </si>
  <si>
    <t>1: Dle technické zprávy, výkresových příloh projektové dokumentace. Dle výkazů materiálu projektu. Dle tabulky kubatur projektanta.  
2: Vodorovné dopravní značení barvou  
3: 4,1</t>
  </si>
  <si>
    <t>položka zahrnuje: 
- dodání a pokládku nátěrového materiálu (měří se pouze natíraná plocha) 
- předznačení a reflexní úpravu</t>
  </si>
  <si>
    <t>41</t>
  </si>
  <si>
    <t>917223</t>
  </si>
  <si>
    <t>SILNIČNÍ A CHODNÍKOVÉ OBRUBY Z BETONOVÝCH OBRUBNÍKŮ ŠÍŘ 100MM</t>
  </si>
  <si>
    <t>1: Dle technické zprávy, výkresových příloh projektové dokumentace. Dle výkazů materiálu projektu. Dle tabulky kubatur projektanta.  
2: Bet. chodníkový obrubník (100/250/1000) do bet. lože C16/20  
3: 25</t>
  </si>
  <si>
    <t>Položka zahrnuje: 
dodání a pokládku betonových obrubníků o rozměrech předepsaných zadávací dokumentací 
betonové lože i boční betonovou opěrku.</t>
  </si>
  <si>
    <t>42</t>
  </si>
  <si>
    <t>917224</t>
  </si>
  <si>
    <t>SILNIČNÍ A CHODNÍKOVÉ OBRUBY Z BETONOVÝCH OBRUBNÍKŮ ŠÍŘ 150MM</t>
  </si>
  <si>
    <t>1: Dle technické zprávy, výkresových příloh projektové dokumentace. Dle výkazů materiálu projektu. Dle tabulky kubatur projektanta.  
2: Silniční bet. obrubník (150/250/1000) do bet. lože C20/25 + dvojřádek žul. kostky 100/100 do bet. lože C20/25  
3: 25  
4: Silniční bet. obrubník snížený (150/150/1000) do bet. lože + řádek žul. kostky 100/100 do bet. lože C20/25  
5: 30</t>
  </si>
  <si>
    <t>43</t>
  </si>
  <si>
    <t>91772</t>
  </si>
  <si>
    <t>OBRUBA Z DLAŽEBNÍCH KOSTEK DROBNÝCH</t>
  </si>
  <si>
    <t>1: Dle technické zprávy, výkresových příloh projektové dokumentace. Dle výkazů materiálu projektu. Dle tabulky kubatur projektanta.  
2: Silniční bet. obrubník (150/250/1000) do bet. lože C20/25 + dvojřádek žul. kostky 100/100 do bet. lože C20/25  
3: 25*2  
4: Silniční bet. obrubník snížený (150/150/1000) do bet. lože + řádek žul. kostky 100/100 do bet. lože C20/25  
5: 3*2</t>
  </si>
  <si>
    <t>Položka zahrnuje: 
dodání a pokládku jedné řady dlažebních kostek o rozměrech předepsaných zadávací dokumentací 
betonové lože i boční betonovou opěrku.</t>
  </si>
  <si>
    <t>44</t>
  </si>
  <si>
    <t>919112</t>
  </si>
  <si>
    <t>ŘEZÁNÍ ASFALTOVÉHO KRYTU VOZOVEK TL DO 100MM</t>
  </si>
  <si>
    <t>1: Dle technické zprávy, výkresových příloh projektové dokumentace. Dle výkazů materiálu projektu. Dle tabulky kubatur projektanta.  
2: Řezání asfaltu  
3: 25</t>
  </si>
  <si>
    <t>položka zahrnuje řezání vozovkové vrstvy v předepsané tloušťce, včetně spotřeby vody</t>
  </si>
  <si>
    <t>45</t>
  </si>
  <si>
    <t>921112</t>
  </si>
  <si>
    <t>ŽELEZNIČNÍ PŘEJEZD CELOPRYŽOVÝ NA BETONOVÝCH PRAŽCÍCH</t>
  </si>
  <si>
    <t>1: Dle technické zprávy, výkresových příloh projektové dokumentace. Dle výkazů materiálu projektu. Dle tabulky kubatur projektanta.  
2: "Přejezdová konstrukce z pryžových panelů na betonových pražcích, konstrukce s opěrkami pod vnitřními i vnějšími panely, s pojistkami proti posuvu, hliníkové nosiče     
včetně závěrných zídek z vysokopevnostního betonu C70/85  
prefabrikované betonové základy s ocelovou výztuží pod záv. zídku (š. 450 mm, v. 200 mm, dl. 1250 nebo 2500 mm)   
pryžové výplňové profily   
ochranný náběh, žárově zinkovaný plech (P6), ocel S235 - 2 ks   
montážní sada na pryžovou přejezdovou konstrukci - 1 ks "    
3: 34,6</t>
  </si>
  <si>
    <t>1. Položka obsahuje: 
 – úpravu a hutnění podloží přejezdové konstrukce 
 – dodávku přejezdové konstrukce s veškerými prvky a částmi daného typu přejezdové konstrukce včetně závěrných zídek a jejich betonového základu dle odpovídajících vzorových listů a TKP 
 – montáž přejezdové konstrukce z dílů a součástí na místě při přerušení železničního a silničního provozu 
 – speciální montážní nářadí, závěsné zařízení 
 – ochranné náběhy, koncové i mezilehlé zarážky, podélnou fixaci atd. 
 – příplatky za ztížené podmínky vyskytující se při zřízení přejezdu, např. za překážky na straně koleje ap. 
2. Položka neobsahuje: 
 – zřízení, pronájem a odstranění dopravního značení objízdné trasy 
 – úpravy koleje (např. posun pražců, doplnění kolejového lože, směrová a výšková úprava) 
 – silniční panely v přechodu těles 
 – prahovou vpusť 
3. Způsob měření: 
Měří se půdorysná plocha (pojízdná nebo pochozí) vlastní přejezdové konstrukce tvořené daným systémem. kolejnice a žlábky se z plochy neodečítají. Do plochy se nezapočítávají ochranné klíny, prahové vpusti apod.</t>
  </si>
  <si>
    <t>46</t>
  </si>
  <si>
    <t>931244</t>
  </si>
  <si>
    <t>VLOŽKA DILAT SPAR Z PRYŽ PÁSŮ ŠÍŘ DO 400MM PROFIL TL DO 12MM</t>
  </si>
  <si>
    <t>1: Dle technické zprávy, výkresových příloh projektové dokumentace. Dle výkazů materiálu projektu. Dle tabulky kubatur projektanta.  
2: Gumoasfaltová páska lepená na bok záv. zídky před pokládkou asfalt. vrstev vozovky  
3: 13,5</t>
  </si>
  <si>
    <t>položka zahrnuje dodávku a osazení předepsaného materiálu, očištění ploch spáry před úpravou, očištění okolí spáry po úpravě</t>
  </si>
  <si>
    <t>92</t>
  </si>
  <si>
    <t>Doplňující konstrukce a práce</t>
  </si>
  <si>
    <t>47</t>
  </si>
  <si>
    <t>R03710</t>
  </si>
  <si>
    <t>Přechodné DZ (PD, pronájem, údržba, manipulace)</t>
  </si>
  <si>
    <t>kpl</t>
  </si>
  <si>
    <t>1: Dle technické zprávy, výkresových příloh projektové dokumentace. Dle výkazů materiálu projektu. Dle tabulky kubatur projektanta.  
2: Pomoc práce zřízení nebo zajištění objížďky a přístupové cesty  
3: 1</t>
  </si>
  <si>
    <t>zahrnuje objednatelem povolené náklady na požadovaná zařízení zhotovitele</t>
  </si>
  <si>
    <t>96</t>
  </si>
  <si>
    <t>Bourání a demontáže</t>
  </si>
  <si>
    <t>48</t>
  </si>
  <si>
    <t>2730</t>
  </si>
  <si>
    <t>POMOC PRÁCE ZŘÍZ NEBO ZAJIŠŤ OCHRANU INŽENÝRSKÝCH SÍTÍ</t>
  </si>
  <si>
    <t>1: Dle technické zprávy, výkresových příloh projektové dokumentace. Dle výkazů materiálu projektu. Dle tabulky kubatur projektanta.  
2: Vytyčení inženýrských sítí před zahájením stavby  
3: 1</t>
  </si>
  <si>
    <t>zahrnuje veškeré náklady spojené s objednatelem požadovanými zařízeními</t>
  </si>
  <si>
    <t>49</t>
  </si>
  <si>
    <t>965321</t>
  </si>
  <si>
    <t>ROZEBRÁNÍ PŘEJEZDU, PŘECHODU OSTATNÍCH</t>
  </si>
  <si>
    <t>1: Dle technické zprávy, výkresových příloh projektové dokumentace. Dle výkazů materiálu projektu. Dle tabulky kubatur projektanta.  
2: Demontáž stávající pryžové přejezdové konstrukce (vnitřní panely)  
3: 10,5</t>
  </si>
  <si>
    <t>1. Položka obsahuje: 
 – rozebrání železničního přejezdu nebo přechodu do součástí včetně hrubého očištění 
 – naložení vybouraného materiálu na dopravní prostředek 
 – příplatky za ztížené podmínky při práci v kolejišti, např. za překážky na straně koleje apod. 
2. Položka neobsahuje: 
 – náklady na zřízení a odstranění dopravního značení objízdné trasy 
 – odvoz vybouraného materiálu do skladu nebo na likvidaci 
 – poplatky za likvidaci odpadů, nacení se položkami ze ssd 0 
3. Způsob měření: 
Měří se půdorysná plocha (pojízdná nebo pochozí) vlastní přejezdové konstrukce tvořené daným systémem. kolejnice a žlábky se z plochy neodečítají. Do plochy se nezapočítávají ochranné klíny, prahové vpusti apod.</t>
  </si>
  <si>
    <t>96615</t>
  </si>
  <si>
    <t>BOURÁNÍ KONSTRUKCÍ Z PROSTÉHO BETONU</t>
  </si>
  <si>
    <t>1: Dle technické zprávy, výkresových příloh projektové dokumentace. Dle výkazů materiálu projektu. Dle tabulky kubatur projektanta.  
2: Bourání, demontáže  
3: Vybourání betonových základů  
4: 2,5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</si>
  <si>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</si>
  <si>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995</t>
  </si>
  <si>
    <t>Poplatky za skládky</t>
  </si>
  <si>
    <t>51</t>
  </si>
  <si>
    <t>R015111</t>
  </si>
  <si>
    <t>901</t>
  </si>
  <si>
    <t>POPLATKY ZA LIKVIDACI ODPADŮ NEKONTAMINOVANÝCH - 17 05 04 VYTĚŽENÉ ZEMINY A HORNINY - I. TŘÍDA - TĚŽITELNOSTI VČ. DOPRAVY NA SKLÁDKU A MANIPULACE</t>
  </si>
  <si>
    <t>T</t>
  </si>
  <si>
    <t>1: Dle technické zprávy, výkresových příloh projektové dokumentace. Dle výkazů materiálu projektu. Dle tabulky kubatur projektanta.  
2: zemina  
3: 1,9*54,6</t>
  </si>
  <si>
    <t>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185/2001 Sb., o nakládání s odpady, v platném znění.</t>
  </si>
  <si>
    <t>R015140</t>
  </si>
  <si>
    <t>906</t>
  </si>
  <si>
    <t>POPLATKY ZA LIKVIDACI ODPADŮ NEKONTAMINOVANÝCH - 17 01 01 BETON Z DEMOLIC OBJEKTŮ, ZÁKLADŮ TV APOD. VČ. DOPRAVY NA SKLÁDKU A MANIPULACE (PROSTÝ A ARMOVANÝ BETON</t>
  </si>
  <si>
    <t>1: Dle technické zprávy, výkresových příloh projektové dokumentace. Dle výkazů materiálu projektu. Dle tabulky kubatur projektanta.  
2: Vybourání betonových základů  
3: 2,5*2,4  
4: Rozebrání stávajícího dlážděného chodníku  (tl. cca 0.06 m)  
5: 0,06*12,7*2,4  
6: Odstranění bet. obrubníku silničního vč. bet. lože  
7: 0,08*(23+23)  
Rozebrání betonových panelů, vč. podkladu s odvozem    
300*0,21*2,4</t>
  </si>
  <si>
    <t>1. Položka obsahuje: - veškeré poplatky provozovateli skládky, recyklační linky nebo jiného zařízení na zpracování nebo likvidaci odpadů související s převzetím, uložením, zpracováním nebo likvidací odpadu. Separaci armovaného betonu na stavbě nebo na místě recyklační linky.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185/2001 Sb., o nakládání s odpady, v platném znění.</t>
  </si>
  <si>
    <t>53</t>
  </si>
  <si>
    <t>R015266</t>
  </si>
  <si>
    <t>966</t>
  </si>
  <si>
    <t>POPLATKY ZA LIKVIDACŮ ODPADŮ NEKONTAMINOVANÝCH - 07 02 99 PRYŽ VČ. DOPRAVY NA SKLÁDKU A MANIPULACE</t>
  </si>
  <si>
    <t>1: Dle technické zprávy, výkresových příloh projektové dokumentace. Dle výkazů materiálu projektu. Dle tabulky kubatur projektanta.  
2: 0,12*10,5</t>
  </si>
  <si>
    <t>54</t>
  </si>
  <si>
    <t>R015330</t>
  </si>
  <si>
    <t>923</t>
  </si>
  <si>
    <t>POPLATKY ZA LIKVIDACI ODPADŮ NEKONTAMINOVANÝCH - 17 05 04 KAMENNÁ SUŤ VČ. DOPRAVY NA SKLÁDKU A MANIPULACE</t>
  </si>
  <si>
    <t>1: Dle technické zprávy, výkresových příloh projektové dokumentace. Dle výkazů materiálu projektu. Dle tabulky kubatur projektanta.  
2: Odstranění krytu vozovky s asfaltovým pojivem, vč. podkladu v tl. 0,45 m s odvozem (stupňovitě)  
3: 36,465*2,1  
4: Odstranění podkladních vrstev chodníku v tl. 0.19 m  
5: 2,4*2,1  
Rozebrání betonových panelů, vč. podkladu s odvozem    
300*2,1*0,15</t>
  </si>
  <si>
    <t>55</t>
  </si>
  <si>
    <t>R015575</t>
  </si>
  <si>
    <t>940</t>
  </si>
  <si>
    <t>POPLATKY ZA LIKVIDACI ODPADŮ NEBEZPEČNÝCH - 17 03 01* ASFALTOVÉ SMĚSI OBSAHUJÍCÍ DEHET VČ. DOPRAVY NA SKLÁDKU A MANIPULACE</t>
  </si>
  <si>
    <t>1: Dle technické zprávy, výkresových příloh projektové dokumentace. Dle výkazů materiálu projektu. Dle tabulky kubatur projektanta.  
2: asfalt  
3: 2,2*18,2325</t>
  </si>
  <si>
    <r>
      <t xml:space="preserve">Evidenční položka </t>
    </r>
    <r>
      <rPr>
        <b/>
        <sz val="8"/>
        <color rgb="FFFF0000"/>
        <rFont val="Arial"/>
        <family val="2"/>
        <charset val="238"/>
      </rPr>
      <t>Nevyplňovat ! Položka viz SO 90-90 !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</si>
</sst>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9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</cellStyleXfs>
  <cellXfs count="34">
    <xf numFmtId="0" fontId="0" fillId="0" borderId="0" xfId="0"/>
    <xf numFmtId="0" fontId="3" fillId="3" borderId="1" xfId="6" applyFont="1" applyFill="1" applyBorder="1" applyAlignment="1">
      <alignment horizontal="center" vertical="center" wrapText="1"/>
    </xf>
    <xf numFmtId="0" fontId="0" fillId="2" borderId="3" xfId="6" applyFont="1" applyFill="1" applyBorder="1"/>
    <xf numFmtId="0" fontId="2" fillId="2" borderId="3" xfId="6" applyFont="1" applyFill="1" applyBorder="1" applyAlignment="1">
      <alignment horizontal="right"/>
    </xf>
    <xf numFmtId="0" fontId="0" fillId="2" borderId="0" xfId="6" applyFont="1" applyFill="1"/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5" xfId="6" applyFont="1" applyFill="1" applyBorder="1" applyAlignment="1">
      <alignment horizontal="right"/>
    </xf>
    <xf numFmtId="0" fontId="4" fillId="2" borderId="5" xfId="6" applyFont="1" applyFill="1" applyBorder="1" applyAlignment="1">
      <alignment wrapText="1"/>
    </xf>
    <xf numFmtId="4" fontId="4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7" fillId="0" borderId="6" xfId="7" applyFont="1" applyBorder="1" applyAlignment="1" applyProtection="1">
      <alignment horizontal="left" vertical="center" wrapText="1"/>
      <protection locked="0"/>
    </xf>
  </cellXfs>
  <cellStyles count="8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Normální 3 16" xfId="7" xr:uid="{12B4EAD9-75C3-44C1-AFAF-6DDB07865441}"/>
    <cellStyle name="Percent" xfId="1" xr:uid="{00000000-0005-0000-0000-000001000000}"/>
  </cellStyles>
  <dxfs count="5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36"/>
  <sheetViews>
    <sheetView tabSelected="1" topLeftCell="B1" workbookViewId="0">
      <pane ySplit="7" topLeftCell="A230" activePane="bottomLeft" state="frozen"/>
      <selection pane="bottomLeft" activeCell="E234" sqref="E234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6"/>
      <c r="C1" s="6"/>
      <c r="D1" s="6"/>
      <c r="E1" s="6" t="s">
        <v>2</v>
      </c>
      <c r="F1" s="6"/>
      <c r="G1" s="6"/>
      <c r="H1" s="6"/>
      <c r="I1" s="6"/>
      <c r="P1" t="s">
        <v>12</v>
      </c>
    </row>
    <row r="2" spans="1:18" ht="24.95" customHeight="1" x14ac:dyDescent="0.2">
      <c r="B2" s="6"/>
      <c r="C2" s="6"/>
      <c r="D2" s="6"/>
      <c r="E2" s="7" t="s">
        <v>3</v>
      </c>
      <c r="F2" s="6"/>
      <c r="G2" s="6"/>
      <c r="H2" s="10"/>
      <c r="I2" s="10"/>
      <c r="O2">
        <f>0+O8+O65+O70+O79+O136+O145+O198+O203+O216</f>
        <v>0</v>
      </c>
      <c r="P2" t="s">
        <v>12</v>
      </c>
    </row>
    <row r="3" spans="1:18" ht="15" customHeight="1" x14ac:dyDescent="0.25">
      <c r="A3" t="s">
        <v>1</v>
      </c>
      <c r="B3" s="11" t="s">
        <v>4</v>
      </c>
      <c r="C3" s="5" t="s">
        <v>5</v>
      </c>
      <c r="D3" s="4"/>
      <c r="E3" s="12" t="s">
        <v>6</v>
      </c>
      <c r="F3" s="6"/>
      <c r="G3" s="9"/>
      <c r="H3" s="8" t="s">
        <v>14</v>
      </c>
      <c r="I3" s="32">
        <f>0+I8+I65+I70+I79+I136+I145+I198+I203+I216</f>
        <v>0</v>
      </c>
      <c r="O3" t="s">
        <v>9</v>
      </c>
      <c r="P3" t="s">
        <v>13</v>
      </c>
    </row>
    <row r="4" spans="1:18" ht="15" customHeight="1" x14ac:dyDescent="0.25">
      <c r="A4" t="s">
        <v>7</v>
      </c>
      <c r="B4" s="14" t="s">
        <v>8</v>
      </c>
      <c r="C4" s="3" t="s">
        <v>14</v>
      </c>
      <c r="D4" s="2"/>
      <c r="E4" s="15" t="s">
        <v>15</v>
      </c>
      <c r="F4" s="10"/>
      <c r="G4" s="10"/>
      <c r="H4" s="16"/>
      <c r="I4" s="16"/>
      <c r="O4" t="s">
        <v>10</v>
      </c>
      <c r="P4" t="s">
        <v>13</v>
      </c>
    </row>
    <row r="5" spans="1:18" ht="12.75" customHeight="1" x14ac:dyDescent="0.2">
      <c r="A5" s="1" t="s">
        <v>16</v>
      </c>
      <c r="B5" s="1" t="s">
        <v>18</v>
      </c>
      <c r="C5" s="1" t="s">
        <v>20</v>
      </c>
      <c r="D5" s="1" t="s">
        <v>21</v>
      </c>
      <c r="E5" s="1" t="s">
        <v>22</v>
      </c>
      <c r="F5" s="1" t="s">
        <v>24</v>
      </c>
      <c r="G5" s="1" t="s">
        <v>26</v>
      </c>
      <c r="H5" s="1" t="s">
        <v>28</v>
      </c>
      <c r="I5" s="1"/>
      <c r="O5" t="s">
        <v>11</v>
      </c>
      <c r="P5" t="s">
        <v>13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3" t="s">
        <v>29</v>
      </c>
      <c r="I6" s="13" t="s">
        <v>31</v>
      </c>
    </row>
    <row r="7" spans="1:18" ht="12.75" customHeight="1" x14ac:dyDescent="0.2">
      <c r="A7" s="13" t="s">
        <v>17</v>
      </c>
      <c r="B7" s="13" t="s">
        <v>19</v>
      </c>
      <c r="C7" s="13" t="s">
        <v>13</v>
      </c>
      <c r="D7" s="13" t="s">
        <v>12</v>
      </c>
      <c r="E7" s="13" t="s">
        <v>23</v>
      </c>
      <c r="F7" s="13" t="s">
        <v>25</v>
      </c>
      <c r="G7" s="13" t="s">
        <v>27</v>
      </c>
      <c r="H7" s="13" t="s">
        <v>30</v>
      </c>
      <c r="I7" s="13" t="s">
        <v>32</v>
      </c>
    </row>
    <row r="8" spans="1:18" ht="12.75" customHeight="1" x14ac:dyDescent="0.2">
      <c r="A8" s="16" t="s">
        <v>33</v>
      </c>
      <c r="B8" s="16"/>
      <c r="C8" s="18" t="s">
        <v>32</v>
      </c>
      <c r="D8" s="16"/>
      <c r="E8" s="19" t="s">
        <v>34</v>
      </c>
      <c r="F8" s="16"/>
      <c r="G8" s="16"/>
      <c r="H8" s="16"/>
      <c r="I8" s="20">
        <f>0+Q8</f>
        <v>0</v>
      </c>
      <c r="O8">
        <f>0+R8</f>
        <v>0</v>
      </c>
      <c r="Q8">
        <f>0+I9+I13+I17+I21+I25+I29+I33+I37+I41+I45+I49+I53+I57+I61</f>
        <v>0</v>
      </c>
      <c r="R8">
        <f>0+O9+O13+O17+O21+O25+O29+O33+O37+O41+O45+O49+O53+O57+O61</f>
        <v>0</v>
      </c>
    </row>
    <row r="9" spans="1:18" x14ac:dyDescent="0.2">
      <c r="A9" s="17" t="s">
        <v>35</v>
      </c>
      <c r="B9" s="21" t="s">
        <v>19</v>
      </c>
      <c r="C9" s="21" t="s">
        <v>36</v>
      </c>
      <c r="D9" s="17" t="s">
        <v>37</v>
      </c>
      <c r="E9" s="22" t="s">
        <v>38</v>
      </c>
      <c r="F9" s="23" t="s">
        <v>39</v>
      </c>
      <c r="G9" s="24">
        <v>0.76200000000000001</v>
      </c>
      <c r="H9" s="25">
        <v>0</v>
      </c>
      <c r="I9" s="25">
        <f>ROUND(ROUND(H9,2)*ROUND(G9,3),2)</f>
        <v>0</v>
      </c>
      <c r="O9">
        <f>(I9*21)/100</f>
        <v>0</v>
      </c>
      <c r="P9" t="s">
        <v>13</v>
      </c>
    </row>
    <row r="10" spans="1:18" x14ac:dyDescent="0.2">
      <c r="A10" s="26" t="s">
        <v>40</v>
      </c>
      <c r="E10" s="27" t="s">
        <v>37</v>
      </c>
    </row>
    <row r="11" spans="1:18" ht="63.75" x14ac:dyDescent="0.2">
      <c r="A11" s="28" t="s">
        <v>41</v>
      </c>
      <c r="E11" s="29" t="s">
        <v>42</v>
      </c>
    </row>
    <row r="12" spans="1:18" ht="63.75" x14ac:dyDescent="0.2">
      <c r="A12" t="s">
        <v>43</v>
      </c>
      <c r="E12" s="27" t="s">
        <v>44</v>
      </c>
    </row>
    <row r="13" spans="1:18" ht="25.5" x14ac:dyDescent="0.2">
      <c r="A13" s="17" t="s">
        <v>35</v>
      </c>
      <c r="B13" s="21" t="s">
        <v>13</v>
      </c>
      <c r="C13" s="21" t="s">
        <v>45</v>
      </c>
      <c r="D13" s="17" t="s">
        <v>37</v>
      </c>
      <c r="E13" s="22" t="s">
        <v>46</v>
      </c>
      <c r="F13" s="23" t="s">
        <v>39</v>
      </c>
      <c r="G13" s="24">
        <v>2.4</v>
      </c>
      <c r="H13" s="25">
        <v>0</v>
      </c>
      <c r="I13" s="25">
        <f>ROUND(ROUND(H13,2)*ROUND(G13,3),2)</f>
        <v>0</v>
      </c>
      <c r="O13">
        <f>(I13*21)/100</f>
        <v>0</v>
      </c>
      <c r="P13" t="s">
        <v>13</v>
      </c>
    </row>
    <row r="14" spans="1:18" x14ac:dyDescent="0.2">
      <c r="A14" s="26" t="s">
        <v>40</v>
      </c>
      <c r="E14" s="27" t="s">
        <v>37</v>
      </c>
    </row>
    <row r="15" spans="1:18" ht="63.75" x14ac:dyDescent="0.2">
      <c r="A15" s="28" t="s">
        <v>41</v>
      </c>
      <c r="E15" s="29" t="s">
        <v>47</v>
      </c>
    </row>
    <row r="16" spans="1:18" ht="63.75" x14ac:dyDescent="0.2">
      <c r="A16" t="s">
        <v>43</v>
      </c>
      <c r="E16" s="27" t="s">
        <v>44</v>
      </c>
    </row>
    <row r="17" spans="1:16" ht="25.5" x14ac:dyDescent="0.2">
      <c r="A17" s="17" t="s">
        <v>35</v>
      </c>
      <c r="B17" s="21" t="s">
        <v>12</v>
      </c>
      <c r="C17" s="21" t="s">
        <v>48</v>
      </c>
      <c r="D17" s="17" t="s">
        <v>37</v>
      </c>
      <c r="E17" s="22" t="s">
        <v>49</v>
      </c>
      <c r="F17" s="23" t="s">
        <v>39</v>
      </c>
      <c r="G17" s="24">
        <v>54.7</v>
      </c>
      <c r="H17" s="25">
        <v>0</v>
      </c>
      <c r="I17" s="25">
        <f>ROUND(ROUND(H17,2)*ROUND(G17,3),2)</f>
        <v>0</v>
      </c>
      <c r="O17">
        <f>(I17*21)/100</f>
        <v>0</v>
      </c>
      <c r="P17" t="s">
        <v>13</v>
      </c>
    </row>
    <row r="18" spans="1:16" x14ac:dyDescent="0.2">
      <c r="A18" s="26" t="s">
        <v>40</v>
      </c>
      <c r="E18" s="27" t="s">
        <v>37</v>
      </c>
    </row>
    <row r="19" spans="1:16" ht="76.5" x14ac:dyDescent="0.2">
      <c r="A19" s="28" t="s">
        <v>41</v>
      </c>
      <c r="E19" s="29" t="s">
        <v>50</v>
      </c>
    </row>
    <row r="20" spans="1:16" ht="63.75" x14ac:dyDescent="0.2">
      <c r="A20" t="s">
        <v>43</v>
      </c>
      <c r="E20" s="27" t="s">
        <v>44</v>
      </c>
    </row>
    <row r="21" spans="1:16" ht="25.5" x14ac:dyDescent="0.2">
      <c r="A21" s="17" t="s">
        <v>35</v>
      </c>
      <c r="B21" s="21" t="s">
        <v>23</v>
      </c>
      <c r="C21" s="21" t="s">
        <v>51</v>
      </c>
      <c r="D21" s="17" t="s">
        <v>37</v>
      </c>
      <c r="E21" s="22" t="s">
        <v>52</v>
      </c>
      <c r="F21" s="23" t="s">
        <v>39</v>
      </c>
      <c r="G21" s="24">
        <v>108</v>
      </c>
      <c r="H21" s="25">
        <v>0</v>
      </c>
      <c r="I21" s="25">
        <f>ROUND(ROUND(H21,2)*ROUND(G21,3),2)</f>
        <v>0</v>
      </c>
      <c r="O21">
        <f>(I21*21)/100</f>
        <v>0</v>
      </c>
      <c r="P21" t="s">
        <v>13</v>
      </c>
    </row>
    <row r="22" spans="1:16" x14ac:dyDescent="0.2">
      <c r="A22" s="26" t="s">
        <v>40</v>
      </c>
      <c r="E22" s="27" t="s">
        <v>37</v>
      </c>
    </row>
    <row r="23" spans="1:16" ht="38.25" x14ac:dyDescent="0.2">
      <c r="A23" s="28" t="s">
        <v>41</v>
      </c>
      <c r="E23" s="29" t="s">
        <v>53</v>
      </c>
    </row>
    <row r="24" spans="1:16" ht="63.75" x14ac:dyDescent="0.2">
      <c r="A24" t="s">
        <v>43</v>
      </c>
      <c r="E24" s="27" t="s">
        <v>44</v>
      </c>
    </row>
    <row r="25" spans="1:16" x14ac:dyDescent="0.2">
      <c r="A25" s="17" t="s">
        <v>35</v>
      </c>
      <c r="B25" s="21" t="s">
        <v>25</v>
      </c>
      <c r="C25" s="21" t="s">
        <v>54</v>
      </c>
      <c r="D25" s="17" t="s">
        <v>37</v>
      </c>
      <c r="E25" s="22" t="s">
        <v>55</v>
      </c>
      <c r="F25" s="23" t="s">
        <v>56</v>
      </c>
      <c r="G25" s="24">
        <v>25.5</v>
      </c>
      <c r="H25" s="25">
        <v>0</v>
      </c>
      <c r="I25" s="25">
        <f>ROUND(ROUND(H25,2)*ROUND(G25,3),2)</f>
        <v>0</v>
      </c>
      <c r="O25">
        <f>(I25*21)/100</f>
        <v>0</v>
      </c>
      <c r="P25" t="s">
        <v>13</v>
      </c>
    </row>
    <row r="26" spans="1:16" x14ac:dyDescent="0.2">
      <c r="A26" s="26" t="s">
        <v>40</v>
      </c>
      <c r="E26" s="27" t="s">
        <v>37</v>
      </c>
    </row>
    <row r="27" spans="1:16" ht="102" x14ac:dyDescent="0.2">
      <c r="A27" s="28" t="s">
        <v>41</v>
      </c>
      <c r="E27" s="29" t="s">
        <v>57</v>
      </c>
    </row>
    <row r="28" spans="1:16" ht="63.75" x14ac:dyDescent="0.2">
      <c r="A28" t="s">
        <v>43</v>
      </c>
      <c r="E28" s="27" t="s">
        <v>44</v>
      </c>
    </row>
    <row r="29" spans="1:16" x14ac:dyDescent="0.2">
      <c r="A29" s="17" t="s">
        <v>35</v>
      </c>
      <c r="B29" s="21" t="s">
        <v>27</v>
      </c>
      <c r="C29" s="21" t="s">
        <v>58</v>
      </c>
      <c r="D29" s="17" t="s">
        <v>37</v>
      </c>
      <c r="E29" s="22" t="s">
        <v>59</v>
      </c>
      <c r="F29" s="23" t="s">
        <v>39</v>
      </c>
      <c r="G29" s="24">
        <v>86.3</v>
      </c>
      <c r="H29" s="25">
        <v>0</v>
      </c>
      <c r="I29" s="25">
        <f>ROUND(ROUND(H29,2)*ROUND(G29,3),2)</f>
        <v>0</v>
      </c>
      <c r="O29">
        <f>(I29*21)/100</f>
        <v>0</v>
      </c>
      <c r="P29" t="s">
        <v>13</v>
      </c>
    </row>
    <row r="30" spans="1:16" x14ac:dyDescent="0.2">
      <c r="A30" s="26" t="s">
        <v>40</v>
      </c>
      <c r="E30" s="27" t="s">
        <v>37</v>
      </c>
    </row>
    <row r="31" spans="1:16" ht="63.75" x14ac:dyDescent="0.2">
      <c r="A31" s="28" t="s">
        <v>41</v>
      </c>
      <c r="E31" s="29" t="s">
        <v>60</v>
      </c>
    </row>
    <row r="32" spans="1:16" ht="369.75" x14ac:dyDescent="0.2">
      <c r="A32" t="s">
        <v>43</v>
      </c>
      <c r="E32" s="27" t="s">
        <v>61</v>
      </c>
    </row>
    <row r="33" spans="1:16" x14ac:dyDescent="0.2">
      <c r="A33" s="17" t="s">
        <v>35</v>
      </c>
      <c r="B33" s="21" t="s">
        <v>62</v>
      </c>
      <c r="C33" s="21" t="s">
        <v>63</v>
      </c>
      <c r="D33" s="17" t="s">
        <v>37</v>
      </c>
      <c r="E33" s="22" t="s">
        <v>64</v>
      </c>
      <c r="F33" s="23" t="s">
        <v>39</v>
      </c>
      <c r="G33" s="24">
        <v>5.5</v>
      </c>
      <c r="H33" s="25">
        <v>0</v>
      </c>
      <c r="I33" s="25">
        <f>ROUND(ROUND(H33,2)*ROUND(G33,3),2)</f>
        <v>0</v>
      </c>
      <c r="O33">
        <f>(I33*21)/100</f>
        <v>0</v>
      </c>
      <c r="P33" t="s">
        <v>13</v>
      </c>
    </row>
    <row r="34" spans="1:16" x14ac:dyDescent="0.2">
      <c r="A34" s="26" t="s">
        <v>40</v>
      </c>
      <c r="E34" s="27" t="s">
        <v>37</v>
      </c>
    </row>
    <row r="35" spans="1:16" ht="63.75" x14ac:dyDescent="0.2">
      <c r="A35" s="28" t="s">
        <v>41</v>
      </c>
      <c r="E35" s="29" t="s">
        <v>65</v>
      </c>
    </row>
    <row r="36" spans="1:16" ht="280.5" x14ac:dyDescent="0.2">
      <c r="A36" t="s">
        <v>43</v>
      </c>
      <c r="E36" s="27" t="s">
        <v>66</v>
      </c>
    </row>
    <row r="37" spans="1:16" x14ac:dyDescent="0.2">
      <c r="A37" s="17" t="s">
        <v>35</v>
      </c>
      <c r="B37" s="21" t="s">
        <v>67</v>
      </c>
      <c r="C37" s="21" t="s">
        <v>68</v>
      </c>
      <c r="D37" s="17" t="s">
        <v>37</v>
      </c>
      <c r="E37" s="22" t="s">
        <v>69</v>
      </c>
      <c r="F37" s="23" t="s">
        <v>39</v>
      </c>
      <c r="G37" s="24">
        <v>5.6</v>
      </c>
      <c r="H37" s="25">
        <v>0</v>
      </c>
      <c r="I37" s="25">
        <f>ROUND(ROUND(H37,2)*ROUND(G37,3),2)</f>
        <v>0</v>
      </c>
      <c r="O37">
        <f>(I37*21)/100</f>
        <v>0</v>
      </c>
      <c r="P37" t="s">
        <v>13</v>
      </c>
    </row>
    <row r="38" spans="1:16" x14ac:dyDescent="0.2">
      <c r="A38" s="26" t="s">
        <v>40</v>
      </c>
      <c r="E38" s="27" t="s">
        <v>37</v>
      </c>
    </row>
    <row r="39" spans="1:16" ht="102" x14ac:dyDescent="0.2">
      <c r="A39" s="28" t="s">
        <v>41</v>
      </c>
      <c r="E39" s="29" t="s">
        <v>70</v>
      </c>
    </row>
    <row r="40" spans="1:16" ht="242.25" x14ac:dyDescent="0.2">
      <c r="A40" t="s">
        <v>43</v>
      </c>
      <c r="E40" s="27" t="s">
        <v>71</v>
      </c>
    </row>
    <row r="41" spans="1:16" x14ac:dyDescent="0.2">
      <c r="A41" s="17" t="s">
        <v>35</v>
      </c>
      <c r="B41" s="21" t="s">
        <v>30</v>
      </c>
      <c r="C41" s="21" t="s">
        <v>72</v>
      </c>
      <c r="D41" s="17" t="s">
        <v>37</v>
      </c>
      <c r="E41" s="22" t="s">
        <v>73</v>
      </c>
      <c r="F41" s="23" t="s">
        <v>74</v>
      </c>
      <c r="G41" s="24">
        <v>258.5</v>
      </c>
      <c r="H41" s="25">
        <v>0</v>
      </c>
      <c r="I41" s="25">
        <f>ROUND(ROUND(H41,2)*ROUND(G41,3),2)</f>
        <v>0</v>
      </c>
      <c r="O41">
        <f>(I41*21)/100</f>
        <v>0</v>
      </c>
      <c r="P41" t="s">
        <v>13</v>
      </c>
    </row>
    <row r="42" spans="1:16" x14ac:dyDescent="0.2">
      <c r="A42" s="26" t="s">
        <v>40</v>
      </c>
      <c r="E42" s="27" t="s">
        <v>37</v>
      </c>
    </row>
    <row r="43" spans="1:16" ht="153" x14ac:dyDescent="0.2">
      <c r="A43" s="28" t="s">
        <v>41</v>
      </c>
      <c r="E43" s="29" t="s">
        <v>75</v>
      </c>
    </row>
    <row r="44" spans="1:16" ht="25.5" x14ac:dyDescent="0.2">
      <c r="A44" t="s">
        <v>43</v>
      </c>
      <c r="E44" s="27" t="s">
        <v>76</v>
      </c>
    </row>
    <row r="45" spans="1:16" x14ac:dyDescent="0.2">
      <c r="A45" s="17" t="s">
        <v>35</v>
      </c>
      <c r="B45" s="21" t="s">
        <v>32</v>
      </c>
      <c r="C45" s="21" t="s">
        <v>77</v>
      </c>
      <c r="D45" s="17" t="s">
        <v>37</v>
      </c>
      <c r="E45" s="22" t="s">
        <v>78</v>
      </c>
      <c r="F45" s="23" t="s">
        <v>39</v>
      </c>
      <c r="G45" s="24">
        <v>8.3000000000000007</v>
      </c>
      <c r="H45" s="25">
        <v>0</v>
      </c>
      <c r="I45" s="25">
        <f>ROUND(ROUND(H45,2)*ROUND(G45,3),2)</f>
        <v>0</v>
      </c>
      <c r="O45">
        <f>(I45*21)/100</f>
        <v>0</v>
      </c>
      <c r="P45" t="s">
        <v>13</v>
      </c>
    </row>
    <row r="46" spans="1:16" x14ac:dyDescent="0.2">
      <c r="A46" s="26" t="s">
        <v>40</v>
      </c>
      <c r="E46" s="27" t="s">
        <v>37</v>
      </c>
    </row>
    <row r="47" spans="1:16" ht="63.75" x14ac:dyDescent="0.2">
      <c r="A47" s="28" t="s">
        <v>41</v>
      </c>
      <c r="E47" s="29" t="s">
        <v>79</v>
      </c>
    </row>
    <row r="48" spans="1:16" ht="38.25" x14ac:dyDescent="0.2">
      <c r="A48" t="s">
        <v>43</v>
      </c>
      <c r="E48" s="27" t="s">
        <v>80</v>
      </c>
    </row>
    <row r="49" spans="1:16" x14ac:dyDescent="0.2">
      <c r="A49" s="17" t="s">
        <v>35</v>
      </c>
      <c r="B49" s="21" t="s">
        <v>81</v>
      </c>
      <c r="C49" s="21" t="s">
        <v>82</v>
      </c>
      <c r="D49" s="17" t="s">
        <v>37</v>
      </c>
      <c r="E49" s="22" t="s">
        <v>83</v>
      </c>
      <c r="F49" s="23" t="s">
        <v>74</v>
      </c>
      <c r="G49" s="24">
        <v>27.666</v>
      </c>
      <c r="H49" s="25">
        <v>0</v>
      </c>
      <c r="I49" s="25">
        <f>ROUND(ROUND(H49,2)*ROUND(G49,3),2)</f>
        <v>0</v>
      </c>
      <c r="O49">
        <f>(I49*21)/100</f>
        <v>0</v>
      </c>
      <c r="P49" t="s">
        <v>13</v>
      </c>
    </row>
    <row r="50" spans="1:16" x14ac:dyDescent="0.2">
      <c r="A50" s="26" t="s">
        <v>40</v>
      </c>
      <c r="E50" s="27" t="s">
        <v>37</v>
      </c>
    </row>
    <row r="51" spans="1:16" ht="51" x14ac:dyDescent="0.2">
      <c r="A51" s="28" t="s">
        <v>41</v>
      </c>
      <c r="E51" s="29" t="s">
        <v>84</v>
      </c>
    </row>
    <row r="52" spans="1:16" ht="25.5" x14ac:dyDescent="0.2">
      <c r="A52" t="s">
        <v>43</v>
      </c>
      <c r="E52" s="27" t="s">
        <v>85</v>
      </c>
    </row>
    <row r="53" spans="1:16" x14ac:dyDescent="0.2">
      <c r="A53" s="17" t="s">
        <v>35</v>
      </c>
      <c r="B53" s="21" t="s">
        <v>86</v>
      </c>
      <c r="C53" s="21" t="s">
        <v>87</v>
      </c>
      <c r="D53" s="17" t="s">
        <v>37</v>
      </c>
      <c r="E53" s="22" t="s">
        <v>88</v>
      </c>
      <c r="F53" s="23" t="s">
        <v>74</v>
      </c>
      <c r="G53" s="24">
        <v>27.666</v>
      </c>
      <c r="H53" s="25">
        <v>0</v>
      </c>
      <c r="I53" s="25">
        <f>ROUND(ROUND(H53,2)*ROUND(G53,3),2)</f>
        <v>0</v>
      </c>
      <c r="O53">
        <f>(I53*21)/100</f>
        <v>0</v>
      </c>
      <c r="P53" t="s">
        <v>13</v>
      </c>
    </row>
    <row r="54" spans="1:16" x14ac:dyDescent="0.2">
      <c r="A54" s="26" t="s">
        <v>40</v>
      </c>
      <c r="E54" s="27" t="s">
        <v>37</v>
      </c>
    </row>
    <row r="55" spans="1:16" ht="51" x14ac:dyDescent="0.2">
      <c r="A55" s="28" t="s">
        <v>41</v>
      </c>
      <c r="E55" s="29" t="s">
        <v>84</v>
      </c>
    </row>
    <row r="56" spans="1:16" ht="38.25" x14ac:dyDescent="0.2">
      <c r="A56" t="s">
        <v>43</v>
      </c>
      <c r="E56" s="27" t="s">
        <v>89</v>
      </c>
    </row>
    <row r="57" spans="1:16" x14ac:dyDescent="0.2">
      <c r="A57" s="17" t="s">
        <v>35</v>
      </c>
      <c r="B57" s="21" t="s">
        <v>90</v>
      </c>
      <c r="C57" s="21" t="s">
        <v>91</v>
      </c>
      <c r="D57" s="17" t="s">
        <v>37</v>
      </c>
      <c r="E57" s="22" t="s">
        <v>92</v>
      </c>
      <c r="F57" s="23" t="s">
        <v>39</v>
      </c>
      <c r="G57" s="24">
        <v>0.27700000000000002</v>
      </c>
      <c r="H57" s="25">
        <v>0</v>
      </c>
      <c r="I57" s="25">
        <f>ROUND(ROUND(H57,2)*ROUND(G57,3),2)</f>
        <v>0</v>
      </c>
      <c r="O57">
        <f>(I57*21)/100</f>
        <v>0</v>
      </c>
      <c r="P57" t="s">
        <v>13</v>
      </c>
    </row>
    <row r="58" spans="1:16" x14ac:dyDescent="0.2">
      <c r="A58" s="26" t="s">
        <v>40</v>
      </c>
      <c r="E58" s="27" t="s">
        <v>37</v>
      </c>
    </row>
    <row r="59" spans="1:16" ht="51" x14ac:dyDescent="0.2">
      <c r="A59" s="28" t="s">
        <v>41</v>
      </c>
      <c r="E59" s="29" t="s">
        <v>93</v>
      </c>
    </row>
    <row r="60" spans="1:16" ht="38.25" x14ac:dyDescent="0.2">
      <c r="A60" t="s">
        <v>43</v>
      </c>
      <c r="E60" s="27" t="s">
        <v>94</v>
      </c>
    </row>
    <row r="61" spans="1:16" ht="25.5" x14ac:dyDescent="0.2">
      <c r="A61" s="17" t="s">
        <v>35</v>
      </c>
      <c r="B61" s="21" t="s">
        <v>95</v>
      </c>
      <c r="C61" s="21" t="s">
        <v>96</v>
      </c>
      <c r="D61" s="17" t="s">
        <v>37</v>
      </c>
      <c r="E61" s="22" t="s">
        <v>97</v>
      </c>
      <c r="F61" s="23" t="s">
        <v>39</v>
      </c>
      <c r="G61" s="24">
        <v>8.3000000000000007</v>
      </c>
      <c r="H61" s="25">
        <v>0</v>
      </c>
      <c r="I61" s="25">
        <f>ROUND(ROUND(H61,2)*ROUND(G61,3),2)</f>
        <v>0</v>
      </c>
      <c r="O61">
        <f>(I61*21)/100</f>
        <v>0</v>
      </c>
      <c r="P61" t="s">
        <v>13</v>
      </c>
    </row>
    <row r="62" spans="1:16" x14ac:dyDescent="0.2">
      <c r="A62" s="26" t="s">
        <v>40</v>
      </c>
      <c r="E62" s="27" t="s">
        <v>37</v>
      </c>
    </row>
    <row r="63" spans="1:16" ht="51" x14ac:dyDescent="0.2">
      <c r="A63" s="28" t="s">
        <v>41</v>
      </c>
      <c r="E63" s="29" t="s">
        <v>98</v>
      </c>
    </row>
    <row r="64" spans="1:16" x14ac:dyDescent="0.2">
      <c r="A64" t="s">
        <v>43</v>
      </c>
      <c r="E64" s="27" t="s">
        <v>99</v>
      </c>
    </row>
    <row r="65" spans="1:18" ht="12.75" customHeight="1" x14ac:dyDescent="0.2">
      <c r="A65" s="10" t="s">
        <v>33</v>
      </c>
      <c r="B65" s="10"/>
      <c r="C65" s="30" t="s">
        <v>100</v>
      </c>
      <c r="D65" s="10"/>
      <c r="E65" s="19" t="s">
        <v>101</v>
      </c>
      <c r="F65" s="10"/>
      <c r="G65" s="10"/>
      <c r="H65" s="10"/>
      <c r="I65" s="31">
        <f>0+Q65</f>
        <v>0</v>
      </c>
      <c r="O65">
        <f>0+R65</f>
        <v>0</v>
      </c>
      <c r="Q65">
        <f>0+I66</f>
        <v>0</v>
      </c>
      <c r="R65">
        <f>0+O66</f>
        <v>0</v>
      </c>
    </row>
    <row r="66" spans="1:18" x14ac:dyDescent="0.2">
      <c r="A66" s="17" t="s">
        <v>35</v>
      </c>
      <c r="B66" s="21" t="s">
        <v>102</v>
      </c>
      <c r="C66" s="21" t="s">
        <v>103</v>
      </c>
      <c r="D66" s="17" t="s">
        <v>37</v>
      </c>
      <c r="E66" s="22" t="s">
        <v>104</v>
      </c>
      <c r="F66" s="23" t="s">
        <v>74</v>
      </c>
      <c r="G66" s="24">
        <v>300</v>
      </c>
      <c r="H66" s="25">
        <v>0</v>
      </c>
      <c r="I66" s="25">
        <f>ROUND(ROUND(H66,2)*ROUND(G66,3),2)</f>
        <v>0</v>
      </c>
      <c r="O66">
        <f>(I66*21)/100</f>
        <v>0</v>
      </c>
      <c r="P66" t="s">
        <v>13</v>
      </c>
    </row>
    <row r="67" spans="1:18" x14ac:dyDescent="0.2">
      <c r="A67" s="26" t="s">
        <v>40</v>
      </c>
      <c r="E67" s="27" t="s">
        <v>37</v>
      </c>
    </row>
    <row r="68" spans="1:18" ht="25.5" x14ac:dyDescent="0.2">
      <c r="A68" s="28" t="s">
        <v>41</v>
      </c>
      <c r="E68" s="29" t="s">
        <v>105</v>
      </c>
    </row>
    <row r="69" spans="1:18" ht="102" x14ac:dyDescent="0.2">
      <c r="A69" t="s">
        <v>43</v>
      </c>
      <c r="E69" s="27" t="s">
        <v>106</v>
      </c>
    </row>
    <row r="70" spans="1:18" ht="12.75" customHeight="1" x14ac:dyDescent="0.2">
      <c r="A70" s="10" t="s">
        <v>33</v>
      </c>
      <c r="B70" s="10"/>
      <c r="C70" s="30" t="s">
        <v>107</v>
      </c>
      <c r="D70" s="10"/>
      <c r="E70" s="19" t="s">
        <v>108</v>
      </c>
      <c r="F70" s="10"/>
      <c r="G70" s="10"/>
      <c r="H70" s="10"/>
      <c r="I70" s="31">
        <f>0+Q70</f>
        <v>0</v>
      </c>
      <c r="O70">
        <f>0+R70</f>
        <v>0</v>
      </c>
      <c r="Q70">
        <f>0+I71+I75</f>
        <v>0</v>
      </c>
      <c r="R70">
        <f>0+O71+O75</f>
        <v>0</v>
      </c>
    </row>
    <row r="71" spans="1:18" x14ac:dyDescent="0.2">
      <c r="A71" s="17" t="s">
        <v>35</v>
      </c>
      <c r="B71" s="21" t="s">
        <v>109</v>
      </c>
      <c r="C71" s="21" t="s">
        <v>110</v>
      </c>
      <c r="D71" s="17" t="s">
        <v>37</v>
      </c>
      <c r="E71" s="22" t="s">
        <v>111</v>
      </c>
      <c r="F71" s="23" t="s">
        <v>39</v>
      </c>
      <c r="G71" s="24">
        <v>4.8</v>
      </c>
      <c r="H71" s="25">
        <v>0</v>
      </c>
      <c r="I71" s="25">
        <f>ROUND(ROUND(H71,2)*ROUND(G71,3),2)</f>
        <v>0</v>
      </c>
      <c r="O71">
        <f>(I71*21)/100</f>
        <v>0</v>
      </c>
      <c r="P71" t="s">
        <v>13</v>
      </c>
    </row>
    <row r="72" spans="1:18" x14ac:dyDescent="0.2">
      <c r="A72" s="26" t="s">
        <v>40</v>
      </c>
      <c r="E72" s="27" t="s">
        <v>37</v>
      </c>
    </row>
    <row r="73" spans="1:18" ht="127.5" x14ac:dyDescent="0.2">
      <c r="A73" s="28" t="s">
        <v>41</v>
      </c>
      <c r="E73" s="29" t="s">
        <v>112</v>
      </c>
    </row>
    <row r="74" spans="1:18" ht="369.75" x14ac:dyDescent="0.2">
      <c r="A74" t="s">
        <v>43</v>
      </c>
      <c r="E74" s="27" t="s">
        <v>113</v>
      </c>
    </row>
    <row r="75" spans="1:18" x14ac:dyDescent="0.2">
      <c r="A75" s="17" t="s">
        <v>35</v>
      </c>
      <c r="B75" s="21" t="s">
        <v>114</v>
      </c>
      <c r="C75" s="21" t="s">
        <v>115</v>
      </c>
      <c r="D75" s="17" t="s">
        <v>37</v>
      </c>
      <c r="E75" s="22" t="s">
        <v>116</v>
      </c>
      <c r="F75" s="23" t="s">
        <v>39</v>
      </c>
      <c r="G75" s="24">
        <v>0.5</v>
      </c>
      <c r="H75" s="25">
        <v>0</v>
      </c>
      <c r="I75" s="25">
        <f>ROUND(ROUND(H75,2)*ROUND(G75,3),2)</f>
        <v>0</v>
      </c>
      <c r="O75">
        <f>(I75*21)/100</f>
        <v>0</v>
      </c>
      <c r="P75" t="s">
        <v>13</v>
      </c>
    </row>
    <row r="76" spans="1:18" x14ac:dyDescent="0.2">
      <c r="A76" s="26" t="s">
        <v>40</v>
      </c>
      <c r="E76" s="27" t="s">
        <v>37</v>
      </c>
    </row>
    <row r="77" spans="1:18" ht="63.75" x14ac:dyDescent="0.2">
      <c r="A77" s="28" t="s">
        <v>41</v>
      </c>
      <c r="E77" s="29" t="s">
        <v>117</v>
      </c>
    </row>
    <row r="78" spans="1:18" ht="38.25" x14ac:dyDescent="0.2">
      <c r="A78" t="s">
        <v>43</v>
      </c>
      <c r="E78" s="27" t="s">
        <v>118</v>
      </c>
    </row>
    <row r="79" spans="1:18" ht="12.75" customHeight="1" x14ac:dyDescent="0.2">
      <c r="A79" s="10" t="s">
        <v>33</v>
      </c>
      <c r="B79" s="10"/>
      <c r="C79" s="30" t="s">
        <v>119</v>
      </c>
      <c r="D79" s="10"/>
      <c r="E79" s="19" t="s">
        <v>120</v>
      </c>
      <c r="F79" s="10"/>
      <c r="G79" s="10"/>
      <c r="H79" s="10"/>
      <c r="I79" s="31">
        <f>0+Q79</f>
        <v>0</v>
      </c>
      <c r="O79">
        <f>0+R79</f>
        <v>0</v>
      </c>
      <c r="Q79">
        <f>0+I80+I84+I88+I92+I96+I100+I104+I108+I112+I116+I120+I124+I128+I132</f>
        <v>0</v>
      </c>
      <c r="R79">
        <f>0+O80+O84+O88+O92+O96+O100+O104+O108+O112+O116+O120+O124+O128+O132</f>
        <v>0</v>
      </c>
    </row>
    <row r="80" spans="1:18" x14ac:dyDescent="0.2">
      <c r="A80" s="17" t="s">
        <v>35</v>
      </c>
      <c r="B80" s="21" t="s">
        <v>121</v>
      </c>
      <c r="C80" s="21" t="s">
        <v>122</v>
      </c>
      <c r="D80" s="17" t="s">
        <v>37</v>
      </c>
      <c r="E80" s="22" t="s">
        <v>123</v>
      </c>
      <c r="F80" s="23" t="s">
        <v>39</v>
      </c>
      <c r="G80" s="24">
        <v>96</v>
      </c>
      <c r="H80" s="25">
        <v>0</v>
      </c>
      <c r="I80" s="25">
        <f>ROUND(ROUND(H80,2)*ROUND(G80,3),2)</f>
        <v>0</v>
      </c>
      <c r="O80">
        <f>(I80*21)/100</f>
        <v>0</v>
      </c>
      <c r="P80" t="s">
        <v>13</v>
      </c>
    </row>
    <row r="81" spans="1:16" x14ac:dyDescent="0.2">
      <c r="A81" s="26" t="s">
        <v>40</v>
      </c>
      <c r="E81" s="27" t="s">
        <v>37</v>
      </c>
    </row>
    <row r="82" spans="1:16" ht="242.25" x14ac:dyDescent="0.2">
      <c r="A82" s="28" t="s">
        <v>41</v>
      </c>
      <c r="E82" s="29" t="s">
        <v>124</v>
      </c>
    </row>
    <row r="83" spans="1:16" ht="51" x14ac:dyDescent="0.2">
      <c r="A83" t="s">
        <v>43</v>
      </c>
      <c r="E83" s="27" t="s">
        <v>125</v>
      </c>
    </row>
    <row r="84" spans="1:16" x14ac:dyDescent="0.2">
      <c r="A84" s="17" t="s">
        <v>35</v>
      </c>
      <c r="B84" s="21" t="s">
        <v>126</v>
      </c>
      <c r="C84" s="21" t="s">
        <v>127</v>
      </c>
      <c r="D84" s="17" t="s">
        <v>37</v>
      </c>
      <c r="E84" s="22" t="s">
        <v>128</v>
      </c>
      <c r="F84" s="23" t="s">
        <v>74</v>
      </c>
      <c r="G84" s="24">
        <v>113</v>
      </c>
      <c r="H84" s="25">
        <v>0</v>
      </c>
      <c r="I84" s="25">
        <f>ROUND(ROUND(H84,2)*ROUND(G84,3),2)</f>
        <v>0</v>
      </c>
      <c r="O84">
        <f>(I84*21)/100</f>
        <v>0</v>
      </c>
      <c r="P84" t="s">
        <v>13</v>
      </c>
    </row>
    <row r="85" spans="1:16" x14ac:dyDescent="0.2">
      <c r="A85" s="26" t="s">
        <v>40</v>
      </c>
      <c r="E85" s="27" t="s">
        <v>37</v>
      </c>
    </row>
    <row r="86" spans="1:16" ht="63.75" x14ac:dyDescent="0.2">
      <c r="A86" s="28" t="s">
        <v>41</v>
      </c>
      <c r="E86" s="29" t="s">
        <v>129</v>
      </c>
    </row>
    <row r="87" spans="1:16" ht="51" x14ac:dyDescent="0.2">
      <c r="A87" t="s">
        <v>43</v>
      </c>
      <c r="E87" s="27" t="s">
        <v>130</v>
      </c>
    </row>
    <row r="88" spans="1:16" x14ac:dyDescent="0.2">
      <c r="A88" s="17" t="s">
        <v>35</v>
      </c>
      <c r="B88" s="21" t="s">
        <v>100</v>
      </c>
      <c r="C88" s="21" t="s">
        <v>131</v>
      </c>
      <c r="D88" s="17" t="s">
        <v>37</v>
      </c>
      <c r="E88" s="22" t="s">
        <v>132</v>
      </c>
      <c r="F88" s="23" t="s">
        <v>74</v>
      </c>
      <c r="G88" s="24">
        <v>194.8</v>
      </c>
      <c r="H88" s="25">
        <v>0</v>
      </c>
      <c r="I88" s="25">
        <f>ROUND(ROUND(H88,2)*ROUND(G88,3),2)</f>
        <v>0</v>
      </c>
      <c r="O88">
        <f>(I88*21)/100</f>
        <v>0</v>
      </c>
      <c r="P88" t="s">
        <v>13</v>
      </c>
    </row>
    <row r="89" spans="1:16" x14ac:dyDescent="0.2">
      <c r="A89" s="26" t="s">
        <v>40</v>
      </c>
      <c r="E89" s="27" t="s">
        <v>37</v>
      </c>
    </row>
    <row r="90" spans="1:16" ht="63.75" x14ac:dyDescent="0.2">
      <c r="A90" s="28" t="s">
        <v>41</v>
      </c>
      <c r="E90" s="29" t="s">
        <v>133</v>
      </c>
    </row>
    <row r="91" spans="1:16" ht="51" x14ac:dyDescent="0.2">
      <c r="A91" t="s">
        <v>43</v>
      </c>
      <c r="E91" s="27" t="s">
        <v>130</v>
      </c>
    </row>
    <row r="92" spans="1:16" x14ac:dyDescent="0.2">
      <c r="A92" s="17" t="s">
        <v>35</v>
      </c>
      <c r="B92" s="21" t="s">
        <v>134</v>
      </c>
      <c r="C92" s="21" t="s">
        <v>135</v>
      </c>
      <c r="D92" s="17" t="s">
        <v>37</v>
      </c>
      <c r="E92" s="22" t="s">
        <v>136</v>
      </c>
      <c r="F92" s="23" t="s">
        <v>74</v>
      </c>
      <c r="G92" s="24">
        <v>95</v>
      </c>
      <c r="H92" s="25">
        <v>0</v>
      </c>
      <c r="I92" s="25">
        <f>ROUND(ROUND(H92,2)*ROUND(G92,3),2)</f>
        <v>0</v>
      </c>
      <c r="O92">
        <f>(I92*21)/100</f>
        <v>0</v>
      </c>
      <c r="P92" t="s">
        <v>13</v>
      </c>
    </row>
    <row r="93" spans="1:16" x14ac:dyDescent="0.2">
      <c r="A93" s="26" t="s">
        <v>40</v>
      </c>
      <c r="E93" s="27" t="s">
        <v>37</v>
      </c>
    </row>
    <row r="94" spans="1:16" ht="63.75" x14ac:dyDescent="0.2">
      <c r="A94" s="28" t="s">
        <v>41</v>
      </c>
      <c r="E94" s="29" t="s">
        <v>137</v>
      </c>
    </row>
    <row r="95" spans="1:16" ht="140.25" x14ac:dyDescent="0.2">
      <c r="A95" t="s">
        <v>43</v>
      </c>
      <c r="E95" s="27" t="s">
        <v>138</v>
      </c>
    </row>
    <row r="96" spans="1:16" x14ac:dyDescent="0.2">
      <c r="A96" s="17" t="s">
        <v>35</v>
      </c>
      <c r="B96" s="21" t="s">
        <v>139</v>
      </c>
      <c r="C96" s="21" t="s">
        <v>140</v>
      </c>
      <c r="D96" s="17" t="s">
        <v>37</v>
      </c>
      <c r="E96" s="22" t="s">
        <v>141</v>
      </c>
      <c r="F96" s="23" t="s">
        <v>74</v>
      </c>
      <c r="G96" s="24">
        <v>96.9</v>
      </c>
      <c r="H96" s="25">
        <v>0</v>
      </c>
      <c r="I96" s="25">
        <f>ROUND(ROUND(H96,2)*ROUND(G96,3),2)</f>
        <v>0</v>
      </c>
      <c r="O96">
        <f>(I96*21)/100</f>
        <v>0</v>
      </c>
      <c r="P96" t="s">
        <v>13</v>
      </c>
    </row>
    <row r="97" spans="1:16" x14ac:dyDescent="0.2">
      <c r="A97" s="26" t="s">
        <v>40</v>
      </c>
      <c r="E97" s="27" t="s">
        <v>37</v>
      </c>
    </row>
    <row r="98" spans="1:16" ht="63.75" x14ac:dyDescent="0.2">
      <c r="A98" s="28" t="s">
        <v>41</v>
      </c>
      <c r="E98" s="29" t="s">
        <v>142</v>
      </c>
    </row>
    <row r="99" spans="1:16" ht="140.25" x14ac:dyDescent="0.2">
      <c r="A99" t="s">
        <v>43</v>
      </c>
      <c r="E99" s="27" t="s">
        <v>138</v>
      </c>
    </row>
    <row r="100" spans="1:16" x14ac:dyDescent="0.2">
      <c r="A100" s="17" t="s">
        <v>35</v>
      </c>
      <c r="B100" s="21" t="s">
        <v>143</v>
      </c>
      <c r="C100" s="21" t="s">
        <v>144</v>
      </c>
      <c r="D100" s="17" t="s">
        <v>37</v>
      </c>
      <c r="E100" s="22" t="s">
        <v>145</v>
      </c>
      <c r="F100" s="23" t="s">
        <v>74</v>
      </c>
      <c r="G100" s="24">
        <v>97.9</v>
      </c>
      <c r="H100" s="25">
        <v>0</v>
      </c>
      <c r="I100" s="25">
        <f>ROUND(ROUND(H100,2)*ROUND(G100,3),2)</f>
        <v>0</v>
      </c>
      <c r="O100">
        <f>(I100*21)/100</f>
        <v>0</v>
      </c>
      <c r="P100" t="s">
        <v>13</v>
      </c>
    </row>
    <row r="101" spans="1:16" x14ac:dyDescent="0.2">
      <c r="A101" s="26" t="s">
        <v>40</v>
      </c>
      <c r="E101" s="27" t="s">
        <v>37</v>
      </c>
    </row>
    <row r="102" spans="1:16" ht="63.75" x14ac:dyDescent="0.2">
      <c r="A102" s="28" t="s">
        <v>41</v>
      </c>
      <c r="E102" s="29" t="s">
        <v>146</v>
      </c>
    </row>
    <row r="103" spans="1:16" ht="140.25" x14ac:dyDescent="0.2">
      <c r="A103" t="s">
        <v>43</v>
      </c>
      <c r="E103" s="27" t="s">
        <v>138</v>
      </c>
    </row>
    <row r="104" spans="1:16" x14ac:dyDescent="0.2">
      <c r="A104" s="17" t="s">
        <v>35</v>
      </c>
      <c r="B104" s="21" t="s">
        <v>147</v>
      </c>
      <c r="C104" s="21" t="s">
        <v>148</v>
      </c>
      <c r="D104" s="17" t="s">
        <v>37</v>
      </c>
      <c r="E104" s="22" t="s">
        <v>149</v>
      </c>
      <c r="F104" s="23" t="s">
        <v>74</v>
      </c>
      <c r="G104" s="24">
        <v>113</v>
      </c>
      <c r="H104" s="25">
        <v>0</v>
      </c>
      <c r="I104" s="25">
        <f>ROUND(ROUND(H104,2)*ROUND(G104,3),2)</f>
        <v>0</v>
      </c>
      <c r="O104">
        <f>(I104*21)/100</f>
        <v>0</v>
      </c>
      <c r="P104" t="s">
        <v>13</v>
      </c>
    </row>
    <row r="105" spans="1:16" x14ac:dyDescent="0.2">
      <c r="A105" s="26" t="s">
        <v>40</v>
      </c>
      <c r="E105" s="27" t="s">
        <v>37</v>
      </c>
    </row>
    <row r="106" spans="1:16" ht="63.75" x14ac:dyDescent="0.2">
      <c r="A106" s="28" t="s">
        <v>41</v>
      </c>
      <c r="E106" s="29" t="s">
        <v>150</v>
      </c>
    </row>
    <row r="107" spans="1:16" ht="25.5" x14ac:dyDescent="0.2">
      <c r="A107" t="s">
        <v>43</v>
      </c>
      <c r="E107" s="27" t="s">
        <v>151</v>
      </c>
    </row>
    <row r="108" spans="1:16" x14ac:dyDescent="0.2">
      <c r="A108" s="17" t="s">
        <v>35</v>
      </c>
      <c r="B108" s="21" t="s">
        <v>152</v>
      </c>
      <c r="C108" s="21" t="s">
        <v>153</v>
      </c>
      <c r="D108" s="17" t="s">
        <v>37</v>
      </c>
      <c r="E108" s="22" t="s">
        <v>154</v>
      </c>
      <c r="F108" s="23" t="s">
        <v>74</v>
      </c>
      <c r="G108" s="24">
        <v>30.5</v>
      </c>
      <c r="H108" s="25">
        <v>0</v>
      </c>
      <c r="I108" s="25">
        <f>ROUND(ROUND(H108,2)*ROUND(G108,3),2)</f>
        <v>0</v>
      </c>
      <c r="O108">
        <f>(I108*21)/100</f>
        <v>0</v>
      </c>
      <c r="P108" t="s">
        <v>13</v>
      </c>
    </row>
    <row r="109" spans="1:16" x14ac:dyDescent="0.2">
      <c r="A109" s="26" t="s">
        <v>40</v>
      </c>
      <c r="E109" s="27" t="s">
        <v>37</v>
      </c>
    </row>
    <row r="110" spans="1:16" ht="127.5" x14ac:dyDescent="0.2">
      <c r="A110" s="28" t="s">
        <v>41</v>
      </c>
      <c r="E110" s="29" t="s">
        <v>155</v>
      </c>
    </row>
    <row r="111" spans="1:16" ht="165.75" x14ac:dyDescent="0.2">
      <c r="A111" t="s">
        <v>43</v>
      </c>
      <c r="E111" s="27" t="s">
        <v>156</v>
      </c>
    </row>
    <row r="112" spans="1:16" x14ac:dyDescent="0.2">
      <c r="A112" s="17" t="s">
        <v>35</v>
      </c>
      <c r="B112" s="21" t="s">
        <v>157</v>
      </c>
      <c r="C112" s="21" t="s">
        <v>158</v>
      </c>
      <c r="D112" s="17" t="s">
        <v>37</v>
      </c>
      <c r="E112" s="22" t="s">
        <v>159</v>
      </c>
      <c r="F112" s="23" t="s">
        <v>74</v>
      </c>
      <c r="G112" s="24">
        <v>61.5</v>
      </c>
      <c r="H112" s="25">
        <v>0</v>
      </c>
      <c r="I112" s="25">
        <f>ROUND(ROUND(H112,2)*ROUND(G112,3),2)</f>
        <v>0</v>
      </c>
      <c r="O112">
        <f>(I112*21)/100</f>
        <v>0</v>
      </c>
      <c r="P112" t="s">
        <v>13</v>
      </c>
    </row>
    <row r="113" spans="1:16" x14ac:dyDescent="0.2">
      <c r="A113" s="26" t="s">
        <v>40</v>
      </c>
      <c r="E113" s="27" t="s">
        <v>37</v>
      </c>
    </row>
    <row r="114" spans="1:16" ht="63.75" x14ac:dyDescent="0.2">
      <c r="A114" s="28" t="s">
        <v>41</v>
      </c>
      <c r="E114" s="29" t="s">
        <v>160</v>
      </c>
    </row>
    <row r="115" spans="1:16" ht="165.75" x14ac:dyDescent="0.2">
      <c r="A115" t="s">
        <v>43</v>
      </c>
      <c r="E115" s="27" t="s">
        <v>156</v>
      </c>
    </row>
    <row r="116" spans="1:16" x14ac:dyDescent="0.2">
      <c r="A116" s="17" t="s">
        <v>35</v>
      </c>
      <c r="B116" s="21" t="s">
        <v>161</v>
      </c>
      <c r="C116" s="21" t="s">
        <v>162</v>
      </c>
      <c r="D116" s="17" t="s">
        <v>37</v>
      </c>
      <c r="E116" s="22" t="s">
        <v>163</v>
      </c>
      <c r="F116" s="23" t="s">
        <v>74</v>
      </c>
      <c r="G116" s="24">
        <v>5</v>
      </c>
      <c r="H116" s="25">
        <v>0</v>
      </c>
      <c r="I116" s="25">
        <f>ROUND(ROUND(H116,2)*ROUND(G116,3),2)</f>
        <v>0</v>
      </c>
      <c r="O116">
        <f>(I116*21)/100</f>
        <v>0</v>
      </c>
      <c r="P116" t="s">
        <v>13</v>
      </c>
    </row>
    <row r="117" spans="1:16" x14ac:dyDescent="0.2">
      <c r="A117" s="26" t="s">
        <v>40</v>
      </c>
      <c r="E117" s="27" t="s">
        <v>37</v>
      </c>
    </row>
    <row r="118" spans="1:16" ht="76.5" x14ac:dyDescent="0.2">
      <c r="A118" s="28" t="s">
        <v>41</v>
      </c>
      <c r="E118" s="29" t="s">
        <v>164</v>
      </c>
    </row>
    <row r="119" spans="1:16" ht="165.75" x14ac:dyDescent="0.2">
      <c r="A119" t="s">
        <v>43</v>
      </c>
      <c r="E119" s="27" t="s">
        <v>156</v>
      </c>
    </row>
    <row r="120" spans="1:16" ht="25.5" x14ac:dyDescent="0.2">
      <c r="A120" s="17" t="s">
        <v>35</v>
      </c>
      <c r="B120" s="21" t="s">
        <v>165</v>
      </c>
      <c r="C120" s="21" t="s">
        <v>166</v>
      </c>
      <c r="D120" s="17" t="s">
        <v>37</v>
      </c>
      <c r="E120" s="22" t="s">
        <v>167</v>
      </c>
      <c r="F120" s="23" t="s">
        <v>74</v>
      </c>
      <c r="G120" s="24">
        <v>6</v>
      </c>
      <c r="H120" s="25">
        <v>0</v>
      </c>
      <c r="I120" s="25">
        <f>ROUND(ROUND(H120,2)*ROUND(G120,3),2)</f>
        <v>0</v>
      </c>
      <c r="O120">
        <f>(I120*21)/100</f>
        <v>0</v>
      </c>
      <c r="P120" t="s">
        <v>13</v>
      </c>
    </row>
    <row r="121" spans="1:16" x14ac:dyDescent="0.2">
      <c r="A121" s="26" t="s">
        <v>40</v>
      </c>
      <c r="E121" s="27" t="s">
        <v>37</v>
      </c>
    </row>
    <row r="122" spans="1:16" ht="63.75" x14ac:dyDescent="0.2">
      <c r="A122" s="28" t="s">
        <v>41</v>
      </c>
      <c r="E122" s="29" t="s">
        <v>168</v>
      </c>
    </row>
    <row r="123" spans="1:16" ht="165.75" x14ac:dyDescent="0.2">
      <c r="A123" t="s">
        <v>43</v>
      </c>
      <c r="E123" s="27" t="s">
        <v>156</v>
      </c>
    </row>
    <row r="124" spans="1:16" ht="25.5" x14ac:dyDescent="0.2">
      <c r="A124" s="17" t="s">
        <v>35</v>
      </c>
      <c r="B124" s="21" t="s">
        <v>169</v>
      </c>
      <c r="C124" s="21" t="s">
        <v>170</v>
      </c>
      <c r="D124" s="17" t="s">
        <v>37</v>
      </c>
      <c r="E124" s="22" t="s">
        <v>171</v>
      </c>
      <c r="F124" s="23" t="s">
        <v>74</v>
      </c>
      <c r="G124" s="24">
        <v>2</v>
      </c>
      <c r="H124" s="25">
        <v>0</v>
      </c>
      <c r="I124" s="25">
        <f>ROUND(ROUND(H124,2)*ROUND(G124,3),2)</f>
        <v>0</v>
      </c>
      <c r="O124">
        <f>(I124*21)/100</f>
        <v>0</v>
      </c>
      <c r="P124" t="s">
        <v>13</v>
      </c>
    </row>
    <row r="125" spans="1:16" x14ac:dyDescent="0.2">
      <c r="A125" s="26" t="s">
        <v>40</v>
      </c>
      <c r="E125" s="27" t="s">
        <v>37</v>
      </c>
    </row>
    <row r="126" spans="1:16" ht="63.75" x14ac:dyDescent="0.2">
      <c r="A126" s="28" t="s">
        <v>41</v>
      </c>
      <c r="E126" s="29" t="s">
        <v>172</v>
      </c>
    </row>
    <row r="127" spans="1:16" ht="165.75" x14ac:dyDescent="0.2">
      <c r="A127" t="s">
        <v>43</v>
      </c>
      <c r="E127" s="27" t="s">
        <v>156</v>
      </c>
    </row>
    <row r="128" spans="1:16" x14ac:dyDescent="0.2">
      <c r="A128" s="17" t="s">
        <v>35</v>
      </c>
      <c r="B128" s="21" t="s">
        <v>173</v>
      </c>
      <c r="C128" s="21" t="s">
        <v>174</v>
      </c>
      <c r="D128" s="17" t="s">
        <v>37</v>
      </c>
      <c r="E128" s="22" t="s">
        <v>175</v>
      </c>
      <c r="F128" s="23" t="s">
        <v>74</v>
      </c>
      <c r="G128" s="24">
        <v>300</v>
      </c>
      <c r="H128" s="25">
        <v>0</v>
      </c>
      <c r="I128" s="25">
        <f>ROUND(ROUND(H128,2)*ROUND(G128,3),2)</f>
        <v>0</v>
      </c>
      <c r="O128">
        <f>(I128*21)/100</f>
        <v>0</v>
      </c>
      <c r="P128" t="s">
        <v>13</v>
      </c>
    </row>
    <row r="129" spans="1:18" x14ac:dyDescent="0.2">
      <c r="A129" s="26" t="s">
        <v>40</v>
      </c>
      <c r="E129" s="27" t="s">
        <v>37</v>
      </c>
    </row>
    <row r="130" spans="1:18" ht="63.75" x14ac:dyDescent="0.2">
      <c r="A130" s="28" t="s">
        <v>41</v>
      </c>
      <c r="E130" s="29" t="s">
        <v>176</v>
      </c>
    </row>
    <row r="131" spans="1:18" ht="153" x14ac:dyDescent="0.2">
      <c r="A131" t="s">
        <v>43</v>
      </c>
      <c r="E131" s="27" t="s">
        <v>177</v>
      </c>
    </row>
    <row r="132" spans="1:18" x14ac:dyDescent="0.2">
      <c r="A132" s="17" t="s">
        <v>35</v>
      </c>
      <c r="B132" s="21" t="s">
        <v>178</v>
      </c>
      <c r="C132" s="21" t="s">
        <v>179</v>
      </c>
      <c r="D132" s="17" t="s">
        <v>37</v>
      </c>
      <c r="E132" s="22" t="s">
        <v>180</v>
      </c>
      <c r="F132" s="23" t="s">
        <v>56</v>
      </c>
      <c r="G132" s="24">
        <v>40</v>
      </c>
      <c r="H132" s="25">
        <v>0</v>
      </c>
      <c r="I132" s="25">
        <f>ROUND(ROUND(H132,2)*ROUND(G132,3),2)</f>
        <v>0</v>
      </c>
      <c r="O132">
        <f>(I132*21)/100</f>
        <v>0</v>
      </c>
      <c r="P132" t="s">
        <v>13</v>
      </c>
    </row>
    <row r="133" spans="1:18" x14ac:dyDescent="0.2">
      <c r="A133" s="26" t="s">
        <v>40</v>
      </c>
      <c r="E133" s="27" t="s">
        <v>37</v>
      </c>
    </row>
    <row r="134" spans="1:18" ht="76.5" x14ac:dyDescent="0.2">
      <c r="A134" s="28" t="s">
        <v>41</v>
      </c>
      <c r="E134" s="29" t="s">
        <v>181</v>
      </c>
    </row>
    <row r="135" spans="1:18" ht="38.25" x14ac:dyDescent="0.2">
      <c r="A135" t="s">
        <v>43</v>
      </c>
      <c r="E135" s="27" t="s">
        <v>182</v>
      </c>
    </row>
    <row r="136" spans="1:18" ht="12.75" customHeight="1" x14ac:dyDescent="0.2">
      <c r="A136" s="10" t="s">
        <v>33</v>
      </c>
      <c r="B136" s="10"/>
      <c r="C136" s="30" t="s">
        <v>183</v>
      </c>
      <c r="D136" s="10"/>
      <c r="E136" s="19" t="s">
        <v>184</v>
      </c>
      <c r="F136" s="10"/>
      <c r="G136" s="10"/>
      <c r="H136" s="10"/>
      <c r="I136" s="31">
        <f>0+Q136</f>
        <v>0</v>
      </c>
      <c r="O136">
        <f>0+R136</f>
        <v>0</v>
      </c>
      <c r="Q136">
        <f>0+I137+I141</f>
        <v>0</v>
      </c>
      <c r="R136">
        <f>0+O137+O141</f>
        <v>0</v>
      </c>
    </row>
    <row r="137" spans="1:18" x14ac:dyDescent="0.2">
      <c r="A137" s="17" t="s">
        <v>35</v>
      </c>
      <c r="B137" s="21" t="s">
        <v>185</v>
      </c>
      <c r="C137" s="21" t="s">
        <v>186</v>
      </c>
      <c r="D137" s="17" t="s">
        <v>37</v>
      </c>
      <c r="E137" s="22" t="s">
        <v>187</v>
      </c>
      <c r="F137" s="23" t="s">
        <v>39</v>
      </c>
      <c r="G137" s="24">
        <v>5.5</v>
      </c>
      <c r="H137" s="25">
        <v>0</v>
      </c>
      <c r="I137" s="25">
        <f>ROUND(ROUND(H137,2)*ROUND(G137,3),2)</f>
        <v>0</v>
      </c>
      <c r="O137">
        <f>(I137*21)/100</f>
        <v>0</v>
      </c>
      <c r="P137" t="s">
        <v>13</v>
      </c>
    </row>
    <row r="138" spans="1:18" x14ac:dyDescent="0.2">
      <c r="A138" s="26" t="s">
        <v>40</v>
      </c>
      <c r="E138" s="27" t="s">
        <v>37</v>
      </c>
    </row>
    <row r="139" spans="1:18" ht="63.75" x14ac:dyDescent="0.2">
      <c r="A139" s="28" t="s">
        <v>41</v>
      </c>
      <c r="E139" s="29" t="s">
        <v>188</v>
      </c>
    </row>
    <row r="140" spans="1:18" ht="89.25" x14ac:dyDescent="0.2">
      <c r="A140" t="s">
        <v>43</v>
      </c>
      <c r="E140" s="27" t="s">
        <v>189</v>
      </c>
    </row>
    <row r="141" spans="1:18" ht="25.5" x14ac:dyDescent="0.2">
      <c r="A141" s="17" t="s">
        <v>35</v>
      </c>
      <c r="B141" s="21" t="s">
        <v>190</v>
      </c>
      <c r="C141" s="21" t="s">
        <v>191</v>
      </c>
      <c r="D141" s="17" t="s">
        <v>37</v>
      </c>
      <c r="E141" s="22" t="s">
        <v>192</v>
      </c>
      <c r="F141" s="23" t="s">
        <v>56</v>
      </c>
      <c r="G141" s="24">
        <v>10</v>
      </c>
      <c r="H141" s="25">
        <v>0</v>
      </c>
      <c r="I141" s="25">
        <f>ROUND(ROUND(H141,2)*ROUND(G141,3),2)</f>
        <v>0</v>
      </c>
      <c r="O141">
        <f>(I141*21)/100</f>
        <v>0</v>
      </c>
      <c r="P141" t="s">
        <v>13</v>
      </c>
    </row>
    <row r="142" spans="1:18" x14ac:dyDescent="0.2">
      <c r="A142" s="26" t="s">
        <v>40</v>
      </c>
      <c r="E142" s="27" t="s">
        <v>37</v>
      </c>
    </row>
    <row r="143" spans="1:18" ht="63.75" x14ac:dyDescent="0.2">
      <c r="A143" s="28" t="s">
        <v>41</v>
      </c>
      <c r="E143" s="29" t="s">
        <v>193</v>
      </c>
    </row>
    <row r="144" spans="1:18" ht="114.75" x14ac:dyDescent="0.2">
      <c r="A144" t="s">
        <v>43</v>
      </c>
      <c r="E144" s="27" t="s">
        <v>194</v>
      </c>
    </row>
    <row r="145" spans="1:18" ht="12.75" customHeight="1" x14ac:dyDescent="0.2">
      <c r="A145" s="10" t="s">
        <v>33</v>
      </c>
      <c r="B145" s="10"/>
      <c r="C145" s="30" t="s">
        <v>195</v>
      </c>
      <c r="D145" s="10"/>
      <c r="E145" s="19" t="s">
        <v>196</v>
      </c>
      <c r="F145" s="10"/>
      <c r="G145" s="10"/>
      <c r="H145" s="10"/>
      <c r="I145" s="31">
        <f>0+Q145</f>
        <v>0</v>
      </c>
      <c r="O145">
        <f>0+R145</f>
        <v>0</v>
      </c>
      <c r="Q145">
        <f>0+I146+I150+I154+I158+I162+I166+I170+I174+I178+I182+I186+I190+I194</f>
        <v>0</v>
      </c>
      <c r="R145">
        <f>0+O146+O150+O154+O158+O162+O166+O170+O174+O178+O182+O186+O190+O194</f>
        <v>0</v>
      </c>
    </row>
    <row r="146" spans="1:18" x14ac:dyDescent="0.2">
      <c r="A146" s="17" t="s">
        <v>35</v>
      </c>
      <c r="B146" s="21" t="s">
        <v>197</v>
      </c>
      <c r="C146" s="21" t="s">
        <v>198</v>
      </c>
      <c r="D146" s="17" t="s">
        <v>37</v>
      </c>
      <c r="E146" s="22" t="s">
        <v>199</v>
      </c>
      <c r="F146" s="23" t="s">
        <v>56</v>
      </c>
      <c r="G146" s="24">
        <v>10</v>
      </c>
      <c r="H146" s="25">
        <v>0</v>
      </c>
      <c r="I146" s="25">
        <f>ROUND(ROUND(H146,2)*ROUND(G146,3),2)</f>
        <v>0</v>
      </c>
      <c r="O146">
        <f>(I146*21)/100</f>
        <v>0</v>
      </c>
      <c r="P146" t="s">
        <v>13</v>
      </c>
    </row>
    <row r="147" spans="1:18" x14ac:dyDescent="0.2">
      <c r="A147" s="26" t="s">
        <v>40</v>
      </c>
      <c r="E147" s="27" t="s">
        <v>37</v>
      </c>
    </row>
    <row r="148" spans="1:18" ht="63.75" x14ac:dyDescent="0.2">
      <c r="A148" s="28" t="s">
        <v>41</v>
      </c>
      <c r="E148" s="29" t="s">
        <v>200</v>
      </c>
    </row>
    <row r="149" spans="1:18" ht="63.75" x14ac:dyDescent="0.2">
      <c r="A149" t="s">
        <v>43</v>
      </c>
      <c r="E149" s="27" t="s">
        <v>201</v>
      </c>
    </row>
    <row r="150" spans="1:18" x14ac:dyDescent="0.2">
      <c r="A150" s="17" t="s">
        <v>35</v>
      </c>
      <c r="B150" s="21" t="s">
        <v>202</v>
      </c>
      <c r="C150" s="21" t="s">
        <v>203</v>
      </c>
      <c r="D150" s="17" t="s">
        <v>37</v>
      </c>
      <c r="E150" s="22" t="s">
        <v>204</v>
      </c>
      <c r="F150" s="23" t="s">
        <v>56</v>
      </c>
      <c r="G150" s="24">
        <v>2</v>
      </c>
      <c r="H150" s="25">
        <v>0</v>
      </c>
      <c r="I150" s="25">
        <f>ROUND(ROUND(H150,2)*ROUND(G150,3),2)</f>
        <v>0</v>
      </c>
      <c r="O150">
        <f>(I150*21)/100</f>
        <v>0</v>
      </c>
      <c r="P150" t="s">
        <v>13</v>
      </c>
    </row>
    <row r="151" spans="1:18" x14ac:dyDescent="0.2">
      <c r="A151" s="26" t="s">
        <v>40</v>
      </c>
      <c r="E151" s="27" t="s">
        <v>37</v>
      </c>
    </row>
    <row r="152" spans="1:18" ht="63.75" x14ac:dyDescent="0.2">
      <c r="A152" s="28" t="s">
        <v>41</v>
      </c>
      <c r="E152" s="29" t="s">
        <v>205</v>
      </c>
    </row>
    <row r="153" spans="1:18" ht="38.25" x14ac:dyDescent="0.2">
      <c r="A153" t="s">
        <v>43</v>
      </c>
      <c r="E153" s="27" t="s">
        <v>206</v>
      </c>
    </row>
    <row r="154" spans="1:18" ht="25.5" x14ac:dyDescent="0.2">
      <c r="A154" s="17" t="s">
        <v>35</v>
      </c>
      <c r="B154" s="21" t="s">
        <v>207</v>
      </c>
      <c r="C154" s="21" t="s">
        <v>208</v>
      </c>
      <c r="D154" s="17" t="s">
        <v>37</v>
      </c>
      <c r="E154" s="22" t="s">
        <v>209</v>
      </c>
      <c r="F154" s="23" t="s">
        <v>210</v>
      </c>
      <c r="G154" s="24">
        <v>4</v>
      </c>
      <c r="H154" s="25">
        <v>0</v>
      </c>
      <c r="I154" s="25">
        <f>ROUND(ROUND(H154,2)*ROUND(G154,3),2)</f>
        <v>0</v>
      </c>
      <c r="O154">
        <f>(I154*21)/100</f>
        <v>0</v>
      </c>
      <c r="P154" t="s">
        <v>13</v>
      </c>
    </row>
    <row r="155" spans="1:18" x14ac:dyDescent="0.2">
      <c r="A155" s="26" t="s">
        <v>40</v>
      </c>
      <c r="E155" s="27" t="s">
        <v>37</v>
      </c>
    </row>
    <row r="156" spans="1:18" ht="63.75" x14ac:dyDescent="0.2">
      <c r="A156" s="28" t="s">
        <v>41</v>
      </c>
      <c r="E156" s="29" t="s">
        <v>211</v>
      </c>
    </row>
    <row r="157" spans="1:18" ht="63.75" x14ac:dyDescent="0.2">
      <c r="A157" t="s">
        <v>43</v>
      </c>
      <c r="E157" s="27" t="s">
        <v>212</v>
      </c>
    </row>
    <row r="158" spans="1:18" ht="25.5" x14ac:dyDescent="0.2">
      <c r="A158" s="17" t="s">
        <v>35</v>
      </c>
      <c r="B158" s="21" t="s">
        <v>213</v>
      </c>
      <c r="C158" s="21" t="s">
        <v>214</v>
      </c>
      <c r="D158" s="17" t="s">
        <v>37</v>
      </c>
      <c r="E158" s="22" t="s">
        <v>215</v>
      </c>
      <c r="F158" s="23" t="s">
        <v>210</v>
      </c>
      <c r="G158" s="24">
        <v>10</v>
      </c>
      <c r="H158" s="25">
        <v>0</v>
      </c>
      <c r="I158" s="25">
        <f>ROUND(ROUND(H158,2)*ROUND(G158,3),2)</f>
        <v>0</v>
      </c>
      <c r="O158">
        <f>(I158*21)/100</f>
        <v>0</v>
      </c>
      <c r="P158" t="s">
        <v>13</v>
      </c>
    </row>
    <row r="159" spans="1:18" x14ac:dyDescent="0.2">
      <c r="A159" s="26" t="s">
        <v>40</v>
      </c>
      <c r="E159" s="27" t="s">
        <v>37</v>
      </c>
    </row>
    <row r="160" spans="1:18" ht="114.75" x14ac:dyDescent="0.2">
      <c r="A160" s="28" t="s">
        <v>41</v>
      </c>
      <c r="E160" s="29" t="s">
        <v>216</v>
      </c>
    </row>
    <row r="161" spans="1:16" ht="25.5" x14ac:dyDescent="0.2">
      <c r="A161" t="s">
        <v>43</v>
      </c>
      <c r="E161" s="27" t="s">
        <v>217</v>
      </c>
    </row>
    <row r="162" spans="1:16" ht="25.5" x14ac:dyDescent="0.2">
      <c r="A162" s="17" t="s">
        <v>35</v>
      </c>
      <c r="B162" s="21" t="s">
        <v>218</v>
      </c>
      <c r="C162" s="21" t="s">
        <v>219</v>
      </c>
      <c r="D162" s="17" t="s">
        <v>37</v>
      </c>
      <c r="E162" s="22" t="s">
        <v>220</v>
      </c>
      <c r="F162" s="23" t="s">
        <v>221</v>
      </c>
      <c r="G162" s="24">
        <v>21</v>
      </c>
      <c r="H162" s="25">
        <v>0</v>
      </c>
      <c r="I162" s="25">
        <f>ROUND(ROUND(H162,2)*ROUND(G162,3),2)</f>
        <v>0</v>
      </c>
      <c r="O162">
        <f>(I162*21)/100</f>
        <v>0</v>
      </c>
      <c r="P162" t="s">
        <v>13</v>
      </c>
    </row>
    <row r="163" spans="1:16" x14ac:dyDescent="0.2">
      <c r="A163" s="26" t="s">
        <v>40</v>
      </c>
      <c r="E163" s="27" t="s">
        <v>37</v>
      </c>
    </row>
    <row r="164" spans="1:16" ht="89.25" x14ac:dyDescent="0.2">
      <c r="A164" s="28" t="s">
        <v>41</v>
      </c>
      <c r="E164" s="29" t="s">
        <v>222</v>
      </c>
    </row>
    <row r="165" spans="1:16" ht="25.5" x14ac:dyDescent="0.2">
      <c r="A165" t="s">
        <v>43</v>
      </c>
      <c r="E165" s="27" t="s">
        <v>223</v>
      </c>
    </row>
    <row r="166" spans="1:16" ht="25.5" x14ac:dyDescent="0.2">
      <c r="A166" s="17" t="s">
        <v>35</v>
      </c>
      <c r="B166" s="21" t="s">
        <v>224</v>
      </c>
      <c r="C166" s="21" t="s">
        <v>225</v>
      </c>
      <c r="D166" s="17" t="s">
        <v>37</v>
      </c>
      <c r="E166" s="22" t="s">
        <v>226</v>
      </c>
      <c r="F166" s="23" t="s">
        <v>210</v>
      </c>
      <c r="G166" s="24">
        <v>5</v>
      </c>
      <c r="H166" s="25">
        <v>0</v>
      </c>
      <c r="I166" s="25">
        <f>ROUND(ROUND(H166,2)*ROUND(G166,3),2)</f>
        <v>0</v>
      </c>
      <c r="O166">
        <f>(I166*21)/100</f>
        <v>0</v>
      </c>
      <c r="P166" t="s">
        <v>13</v>
      </c>
    </row>
    <row r="167" spans="1:16" x14ac:dyDescent="0.2">
      <c r="A167" s="26" t="s">
        <v>40</v>
      </c>
      <c r="E167" s="27" t="s">
        <v>37</v>
      </c>
    </row>
    <row r="168" spans="1:16" ht="102" x14ac:dyDescent="0.2">
      <c r="A168" s="28" t="s">
        <v>41</v>
      </c>
      <c r="E168" s="29" t="s">
        <v>227</v>
      </c>
    </row>
    <row r="169" spans="1:16" ht="38.25" x14ac:dyDescent="0.2">
      <c r="A169" t="s">
        <v>43</v>
      </c>
      <c r="E169" s="27" t="s">
        <v>228</v>
      </c>
    </row>
    <row r="170" spans="1:16" ht="25.5" x14ac:dyDescent="0.2">
      <c r="A170" s="17" t="s">
        <v>35</v>
      </c>
      <c r="B170" s="21" t="s">
        <v>107</v>
      </c>
      <c r="C170" s="21" t="s">
        <v>229</v>
      </c>
      <c r="D170" s="17" t="s">
        <v>37</v>
      </c>
      <c r="E170" s="22" t="s">
        <v>230</v>
      </c>
      <c r="F170" s="23" t="s">
        <v>74</v>
      </c>
      <c r="G170" s="24">
        <v>4.0999999999999996</v>
      </c>
      <c r="H170" s="25">
        <v>0</v>
      </c>
      <c r="I170" s="25">
        <f>ROUND(ROUND(H170,2)*ROUND(G170,3),2)</f>
        <v>0</v>
      </c>
      <c r="O170">
        <f>(I170*21)/100</f>
        <v>0</v>
      </c>
      <c r="P170" t="s">
        <v>13</v>
      </c>
    </row>
    <row r="171" spans="1:16" x14ac:dyDescent="0.2">
      <c r="A171" s="26" t="s">
        <v>40</v>
      </c>
      <c r="E171" s="27" t="s">
        <v>37</v>
      </c>
    </row>
    <row r="172" spans="1:16" ht="63.75" x14ac:dyDescent="0.2">
      <c r="A172" s="28" t="s">
        <v>41</v>
      </c>
      <c r="E172" s="29" t="s">
        <v>231</v>
      </c>
    </row>
    <row r="173" spans="1:16" ht="38.25" x14ac:dyDescent="0.2">
      <c r="A173" t="s">
        <v>43</v>
      </c>
      <c r="E173" s="27" t="s">
        <v>232</v>
      </c>
    </row>
    <row r="174" spans="1:16" x14ac:dyDescent="0.2">
      <c r="A174" s="17" t="s">
        <v>35</v>
      </c>
      <c r="B174" s="21" t="s">
        <v>233</v>
      </c>
      <c r="C174" s="21" t="s">
        <v>234</v>
      </c>
      <c r="D174" s="17" t="s">
        <v>37</v>
      </c>
      <c r="E174" s="22" t="s">
        <v>235</v>
      </c>
      <c r="F174" s="23" t="s">
        <v>56</v>
      </c>
      <c r="G174" s="24">
        <v>25</v>
      </c>
      <c r="H174" s="25">
        <v>0</v>
      </c>
      <c r="I174" s="25">
        <f>ROUND(ROUND(H174,2)*ROUND(G174,3),2)</f>
        <v>0</v>
      </c>
      <c r="O174">
        <f>(I174*21)/100</f>
        <v>0</v>
      </c>
      <c r="P174" t="s">
        <v>13</v>
      </c>
    </row>
    <row r="175" spans="1:16" x14ac:dyDescent="0.2">
      <c r="A175" s="26" t="s">
        <v>40</v>
      </c>
      <c r="E175" s="27" t="s">
        <v>37</v>
      </c>
    </row>
    <row r="176" spans="1:16" ht="63.75" x14ac:dyDescent="0.2">
      <c r="A176" s="28" t="s">
        <v>41</v>
      </c>
      <c r="E176" s="29" t="s">
        <v>236</v>
      </c>
    </row>
    <row r="177" spans="1:16" ht="51" x14ac:dyDescent="0.2">
      <c r="A177" t="s">
        <v>43</v>
      </c>
      <c r="E177" s="27" t="s">
        <v>237</v>
      </c>
    </row>
    <row r="178" spans="1:16" x14ac:dyDescent="0.2">
      <c r="A178" s="17" t="s">
        <v>35</v>
      </c>
      <c r="B178" s="21" t="s">
        <v>238</v>
      </c>
      <c r="C178" s="21" t="s">
        <v>239</v>
      </c>
      <c r="D178" s="17" t="s">
        <v>37</v>
      </c>
      <c r="E178" s="22" t="s">
        <v>240</v>
      </c>
      <c r="F178" s="23" t="s">
        <v>56</v>
      </c>
      <c r="G178" s="24">
        <v>55</v>
      </c>
      <c r="H178" s="25">
        <v>0</v>
      </c>
      <c r="I178" s="25">
        <f>ROUND(ROUND(H178,2)*ROUND(G178,3),2)</f>
        <v>0</v>
      </c>
      <c r="O178">
        <f>(I178*21)/100</f>
        <v>0</v>
      </c>
      <c r="P178" t="s">
        <v>13</v>
      </c>
    </row>
    <row r="179" spans="1:16" x14ac:dyDescent="0.2">
      <c r="A179" s="26" t="s">
        <v>40</v>
      </c>
      <c r="E179" s="27" t="s">
        <v>37</v>
      </c>
    </row>
    <row r="180" spans="1:16" ht="127.5" x14ac:dyDescent="0.2">
      <c r="A180" s="28" t="s">
        <v>41</v>
      </c>
      <c r="E180" s="29" t="s">
        <v>241</v>
      </c>
    </row>
    <row r="181" spans="1:16" ht="51" x14ac:dyDescent="0.2">
      <c r="A181" t="s">
        <v>43</v>
      </c>
      <c r="E181" s="27" t="s">
        <v>237</v>
      </c>
    </row>
    <row r="182" spans="1:16" x14ac:dyDescent="0.2">
      <c r="A182" s="17" t="s">
        <v>35</v>
      </c>
      <c r="B182" s="21" t="s">
        <v>242</v>
      </c>
      <c r="C182" s="21" t="s">
        <v>243</v>
      </c>
      <c r="D182" s="17" t="s">
        <v>37</v>
      </c>
      <c r="E182" s="22" t="s">
        <v>244</v>
      </c>
      <c r="F182" s="23" t="s">
        <v>56</v>
      </c>
      <c r="G182" s="24">
        <v>56</v>
      </c>
      <c r="H182" s="25">
        <v>0</v>
      </c>
      <c r="I182" s="25">
        <f>ROUND(ROUND(H182,2)*ROUND(G182,3),2)</f>
        <v>0</v>
      </c>
      <c r="O182">
        <f>(I182*21)/100</f>
        <v>0</v>
      </c>
      <c r="P182" t="s">
        <v>13</v>
      </c>
    </row>
    <row r="183" spans="1:16" x14ac:dyDescent="0.2">
      <c r="A183" s="26" t="s">
        <v>40</v>
      </c>
      <c r="E183" s="27" t="s">
        <v>37</v>
      </c>
    </row>
    <row r="184" spans="1:16" ht="102" x14ac:dyDescent="0.2">
      <c r="A184" s="28" t="s">
        <v>41</v>
      </c>
      <c r="E184" s="29" t="s">
        <v>245</v>
      </c>
    </row>
    <row r="185" spans="1:16" ht="51" x14ac:dyDescent="0.2">
      <c r="A185" t="s">
        <v>43</v>
      </c>
      <c r="E185" s="27" t="s">
        <v>246</v>
      </c>
    </row>
    <row r="186" spans="1:16" x14ac:dyDescent="0.2">
      <c r="A186" s="17" t="s">
        <v>35</v>
      </c>
      <c r="B186" s="21" t="s">
        <v>247</v>
      </c>
      <c r="C186" s="21" t="s">
        <v>248</v>
      </c>
      <c r="D186" s="17" t="s">
        <v>37</v>
      </c>
      <c r="E186" s="22" t="s">
        <v>249</v>
      </c>
      <c r="F186" s="23" t="s">
        <v>56</v>
      </c>
      <c r="G186" s="24">
        <v>25</v>
      </c>
      <c r="H186" s="25">
        <v>0</v>
      </c>
      <c r="I186" s="25">
        <f>ROUND(ROUND(H186,2)*ROUND(G186,3),2)</f>
        <v>0</v>
      </c>
      <c r="O186">
        <f>(I186*21)/100</f>
        <v>0</v>
      </c>
      <c r="P186" t="s">
        <v>13</v>
      </c>
    </row>
    <row r="187" spans="1:16" x14ac:dyDescent="0.2">
      <c r="A187" s="26" t="s">
        <v>40</v>
      </c>
      <c r="E187" s="27" t="s">
        <v>37</v>
      </c>
    </row>
    <row r="188" spans="1:16" ht="63.75" x14ac:dyDescent="0.2">
      <c r="A188" s="28" t="s">
        <v>41</v>
      </c>
      <c r="E188" s="29" t="s">
        <v>250</v>
      </c>
    </row>
    <row r="189" spans="1:16" ht="25.5" x14ac:dyDescent="0.2">
      <c r="A189" t="s">
        <v>43</v>
      </c>
      <c r="E189" s="27" t="s">
        <v>251</v>
      </c>
    </row>
    <row r="190" spans="1:16" x14ac:dyDescent="0.2">
      <c r="A190" s="17" t="s">
        <v>35</v>
      </c>
      <c r="B190" s="21" t="s">
        <v>252</v>
      </c>
      <c r="C190" s="21" t="s">
        <v>253</v>
      </c>
      <c r="D190" s="17" t="s">
        <v>37</v>
      </c>
      <c r="E190" s="22" t="s">
        <v>254</v>
      </c>
      <c r="F190" s="23" t="s">
        <v>74</v>
      </c>
      <c r="G190" s="24">
        <v>34.6</v>
      </c>
      <c r="H190" s="25">
        <v>0</v>
      </c>
      <c r="I190" s="25">
        <f>ROUND(ROUND(H190,2)*ROUND(G190,3),2)</f>
        <v>0</v>
      </c>
      <c r="O190">
        <f>(I190*21)/100</f>
        <v>0</v>
      </c>
      <c r="P190" t="s">
        <v>13</v>
      </c>
    </row>
    <row r="191" spans="1:16" x14ac:dyDescent="0.2">
      <c r="A191" s="26" t="s">
        <v>40</v>
      </c>
      <c r="E191" s="27" t="s">
        <v>37</v>
      </c>
    </row>
    <row r="192" spans="1:16" ht="153" x14ac:dyDescent="0.2">
      <c r="A192" s="28" t="s">
        <v>41</v>
      </c>
      <c r="E192" s="29" t="s">
        <v>255</v>
      </c>
    </row>
    <row r="193" spans="1:18" ht="267.75" x14ac:dyDescent="0.2">
      <c r="A193" t="s">
        <v>43</v>
      </c>
      <c r="E193" s="27" t="s">
        <v>256</v>
      </c>
    </row>
    <row r="194" spans="1:18" x14ac:dyDescent="0.2">
      <c r="A194" s="17" t="s">
        <v>35</v>
      </c>
      <c r="B194" s="21" t="s">
        <v>257</v>
      </c>
      <c r="C194" s="21" t="s">
        <v>258</v>
      </c>
      <c r="D194" s="17" t="s">
        <v>37</v>
      </c>
      <c r="E194" s="22" t="s">
        <v>259</v>
      </c>
      <c r="F194" s="23" t="s">
        <v>56</v>
      </c>
      <c r="G194" s="24">
        <v>13.5</v>
      </c>
      <c r="H194" s="25">
        <v>0</v>
      </c>
      <c r="I194" s="25">
        <f>ROUND(ROUND(H194,2)*ROUND(G194,3),2)</f>
        <v>0</v>
      </c>
      <c r="O194">
        <f>(I194*21)/100</f>
        <v>0</v>
      </c>
      <c r="P194" t="s">
        <v>13</v>
      </c>
    </row>
    <row r="195" spans="1:18" x14ac:dyDescent="0.2">
      <c r="A195" s="26" t="s">
        <v>40</v>
      </c>
      <c r="E195" s="27" t="s">
        <v>37</v>
      </c>
    </row>
    <row r="196" spans="1:18" ht="76.5" x14ac:dyDescent="0.2">
      <c r="A196" s="28" t="s">
        <v>41</v>
      </c>
      <c r="E196" s="29" t="s">
        <v>260</v>
      </c>
    </row>
    <row r="197" spans="1:18" ht="25.5" x14ac:dyDescent="0.2">
      <c r="A197" t="s">
        <v>43</v>
      </c>
      <c r="E197" s="27" t="s">
        <v>261</v>
      </c>
    </row>
    <row r="198" spans="1:18" ht="12.75" customHeight="1" x14ac:dyDescent="0.2">
      <c r="A198" s="10" t="s">
        <v>33</v>
      </c>
      <c r="B198" s="10"/>
      <c r="C198" s="30" t="s">
        <v>262</v>
      </c>
      <c r="D198" s="10"/>
      <c r="E198" s="19" t="s">
        <v>263</v>
      </c>
      <c r="F198" s="10"/>
      <c r="G198" s="10"/>
      <c r="H198" s="10"/>
      <c r="I198" s="31">
        <f>0+Q198</f>
        <v>0</v>
      </c>
      <c r="O198">
        <f>0+R198</f>
        <v>0</v>
      </c>
      <c r="Q198">
        <f>0+I199</f>
        <v>0</v>
      </c>
      <c r="R198">
        <f>0+O199</f>
        <v>0</v>
      </c>
    </row>
    <row r="199" spans="1:18" x14ac:dyDescent="0.2">
      <c r="A199" s="17" t="s">
        <v>35</v>
      </c>
      <c r="B199" s="21" t="s">
        <v>264</v>
      </c>
      <c r="C199" s="21" t="s">
        <v>265</v>
      </c>
      <c r="D199" s="17" t="s">
        <v>37</v>
      </c>
      <c r="E199" s="22" t="s">
        <v>266</v>
      </c>
      <c r="F199" s="23" t="s">
        <v>267</v>
      </c>
      <c r="G199" s="24">
        <v>1</v>
      </c>
      <c r="H199" s="25">
        <v>0</v>
      </c>
      <c r="I199" s="25">
        <f>ROUND(ROUND(H199,2)*ROUND(G199,3),2)</f>
        <v>0</v>
      </c>
      <c r="O199">
        <f>(I199*21)/100</f>
        <v>0</v>
      </c>
      <c r="P199" t="s">
        <v>13</v>
      </c>
    </row>
    <row r="200" spans="1:18" x14ac:dyDescent="0.2">
      <c r="A200" s="26" t="s">
        <v>40</v>
      </c>
      <c r="E200" s="27" t="s">
        <v>37</v>
      </c>
    </row>
    <row r="201" spans="1:18" ht="63.75" x14ac:dyDescent="0.2">
      <c r="A201" s="28" t="s">
        <v>41</v>
      </c>
      <c r="E201" s="29" t="s">
        <v>268</v>
      </c>
    </row>
    <row r="202" spans="1:18" x14ac:dyDescent="0.2">
      <c r="A202" t="s">
        <v>43</v>
      </c>
      <c r="E202" s="27" t="s">
        <v>269</v>
      </c>
    </row>
    <row r="203" spans="1:18" ht="12.75" customHeight="1" x14ac:dyDescent="0.2">
      <c r="A203" s="10" t="s">
        <v>33</v>
      </c>
      <c r="B203" s="10"/>
      <c r="C203" s="30" t="s">
        <v>270</v>
      </c>
      <c r="D203" s="10"/>
      <c r="E203" s="19" t="s">
        <v>271</v>
      </c>
      <c r="F203" s="10"/>
      <c r="G203" s="10"/>
      <c r="H203" s="10"/>
      <c r="I203" s="31">
        <f>0+Q203</f>
        <v>0</v>
      </c>
      <c r="O203">
        <f>0+R203</f>
        <v>0</v>
      </c>
      <c r="Q203">
        <f>0+I204+I208+I212</f>
        <v>0</v>
      </c>
      <c r="R203">
        <f>0+O204+O208+O212</f>
        <v>0</v>
      </c>
    </row>
    <row r="204" spans="1:18" x14ac:dyDescent="0.2">
      <c r="A204" s="17" t="s">
        <v>35</v>
      </c>
      <c r="B204" s="21" t="s">
        <v>272</v>
      </c>
      <c r="C204" s="21" t="s">
        <v>273</v>
      </c>
      <c r="D204" s="17" t="s">
        <v>37</v>
      </c>
      <c r="E204" s="22" t="s">
        <v>274</v>
      </c>
      <c r="F204" s="23" t="s">
        <v>267</v>
      </c>
      <c r="G204" s="24">
        <v>1</v>
      </c>
      <c r="H204" s="25">
        <v>0</v>
      </c>
      <c r="I204" s="25">
        <f>ROUND(ROUND(H204,2)*ROUND(G204,3),2)</f>
        <v>0</v>
      </c>
      <c r="O204">
        <f>(I204*21)/100</f>
        <v>0</v>
      </c>
      <c r="P204" t="s">
        <v>13</v>
      </c>
    </row>
    <row r="205" spans="1:18" x14ac:dyDescent="0.2">
      <c r="A205" s="26" t="s">
        <v>40</v>
      </c>
      <c r="E205" s="27" t="s">
        <v>37</v>
      </c>
    </row>
    <row r="206" spans="1:18" ht="63.75" x14ac:dyDescent="0.2">
      <c r="A206" s="28" t="s">
        <v>41</v>
      </c>
      <c r="E206" s="29" t="s">
        <v>275</v>
      </c>
    </row>
    <row r="207" spans="1:18" x14ac:dyDescent="0.2">
      <c r="A207" t="s">
        <v>43</v>
      </c>
      <c r="E207" s="27" t="s">
        <v>276</v>
      </c>
    </row>
    <row r="208" spans="1:18" x14ac:dyDescent="0.2">
      <c r="A208" s="17" t="s">
        <v>35</v>
      </c>
      <c r="B208" s="21" t="s">
        <v>277</v>
      </c>
      <c r="C208" s="21" t="s">
        <v>278</v>
      </c>
      <c r="D208" s="17" t="s">
        <v>37</v>
      </c>
      <c r="E208" s="22" t="s">
        <v>279</v>
      </c>
      <c r="F208" s="23" t="s">
        <v>74</v>
      </c>
      <c r="G208" s="24">
        <v>10.5</v>
      </c>
      <c r="H208" s="25">
        <v>0</v>
      </c>
      <c r="I208" s="25">
        <f>ROUND(ROUND(H208,2)*ROUND(G208,3),2)</f>
        <v>0</v>
      </c>
      <c r="O208">
        <f>(I208*21)/100</f>
        <v>0</v>
      </c>
      <c r="P208" t="s">
        <v>13</v>
      </c>
    </row>
    <row r="209" spans="1:18" x14ac:dyDescent="0.2">
      <c r="A209" s="26" t="s">
        <v>40</v>
      </c>
      <c r="E209" s="27" t="s">
        <v>37</v>
      </c>
    </row>
    <row r="210" spans="1:18" ht="63.75" x14ac:dyDescent="0.2">
      <c r="A210" s="28" t="s">
        <v>41</v>
      </c>
      <c r="E210" s="29" t="s">
        <v>280</v>
      </c>
    </row>
    <row r="211" spans="1:18" ht="178.5" x14ac:dyDescent="0.2">
      <c r="A211" t="s">
        <v>43</v>
      </c>
      <c r="E211" s="27" t="s">
        <v>281</v>
      </c>
    </row>
    <row r="212" spans="1:18" x14ac:dyDescent="0.2">
      <c r="A212" s="17" t="s">
        <v>35</v>
      </c>
      <c r="B212" s="21" t="s">
        <v>119</v>
      </c>
      <c r="C212" s="21" t="s">
        <v>282</v>
      </c>
      <c r="D212" s="17" t="s">
        <v>37</v>
      </c>
      <c r="E212" s="22" t="s">
        <v>283</v>
      </c>
      <c r="F212" s="23" t="s">
        <v>39</v>
      </c>
      <c r="G212" s="24">
        <v>2.5</v>
      </c>
      <c r="H212" s="25">
        <v>0</v>
      </c>
      <c r="I212" s="25">
        <f>ROUND(ROUND(H212,2)*ROUND(G212,3),2)</f>
        <v>0</v>
      </c>
      <c r="O212">
        <f>(I212*21)/100</f>
        <v>0</v>
      </c>
      <c r="P212" t="s">
        <v>13</v>
      </c>
    </row>
    <row r="213" spans="1:18" x14ac:dyDescent="0.2">
      <c r="A213" s="26" t="s">
        <v>40</v>
      </c>
      <c r="E213" s="27" t="s">
        <v>37</v>
      </c>
    </row>
    <row r="214" spans="1:18" ht="89.25" x14ac:dyDescent="0.2">
      <c r="A214" s="28" t="s">
        <v>41</v>
      </c>
      <c r="E214" s="29" t="s">
        <v>284</v>
      </c>
    </row>
    <row r="215" spans="1:18" ht="114.75" x14ac:dyDescent="0.2">
      <c r="A215" t="s">
        <v>43</v>
      </c>
      <c r="E215" s="27" t="s">
        <v>285</v>
      </c>
    </row>
    <row r="216" spans="1:18" ht="12.75" customHeight="1" x14ac:dyDescent="0.2">
      <c r="A216" s="10" t="s">
        <v>33</v>
      </c>
      <c r="B216" s="10"/>
      <c r="C216" s="30" t="s">
        <v>286</v>
      </c>
      <c r="D216" s="10"/>
      <c r="E216" s="19" t="s">
        <v>287</v>
      </c>
      <c r="F216" s="10"/>
      <c r="G216" s="10"/>
      <c r="H216" s="10"/>
      <c r="I216" s="31">
        <f>0+Q216</f>
        <v>0</v>
      </c>
      <c r="O216">
        <f>0+R216</f>
        <v>0</v>
      </c>
      <c r="Q216">
        <f>0+I217+I221+I225+I229+I233</f>
        <v>0</v>
      </c>
      <c r="R216">
        <f>0+O217+O221+O225+O229+O233</f>
        <v>0</v>
      </c>
    </row>
    <row r="217" spans="1:18" ht="38.25" x14ac:dyDescent="0.2">
      <c r="A217" s="17" t="s">
        <v>35</v>
      </c>
      <c r="B217" s="21" t="s">
        <v>288</v>
      </c>
      <c r="C217" s="21" t="s">
        <v>289</v>
      </c>
      <c r="D217" s="17" t="s">
        <v>290</v>
      </c>
      <c r="E217" s="22" t="s">
        <v>291</v>
      </c>
      <c r="F217" s="23" t="s">
        <v>292</v>
      </c>
      <c r="G217" s="24">
        <v>103.74</v>
      </c>
      <c r="H217" s="25">
        <v>0</v>
      </c>
      <c r="I217" s="25">
        <f>ROUND(ROUND(H217,2)*ROUND(G217,3),2)</f>
        <v>0</v>
      </c>
      <c r="O217">
        <f>(I217*21)/100</f>
        <v>0</v>
      </c>
      <c r="P217" t="s">
        <v>13</v>
      </c>
    </row>
    <row r="218" spans="1:18" x14ac:dyDescent="0.2">
      <c r="A218" s="26" t="s">
        <v>40</v>
      </c>
      <c r="E218" s="33" t="s">
        <v>315</v>
      </c>
    </row>
    <row r="219" spans="1:18" ht="51" x14ac:dyDescent="0.2">
      <c r="A219" s="28" t="s">
        <v>41</v>
      </c>
      <c r="E219" s="29" t="s">
        <v>293</v>
      </c>
    </row>
    <row r="220" spans="1:18" ht="89.25" x14ac:dyDescent="0.2">
      <c r="A220" t="s">
        <v>43</v>
      </c>
      <c r="E220" s="27" t="s">
        <v>294</v>
      </c>
    </row>
    <row r="221" spans="1:18" ht="38.25" x14ac:dyDescent="0.2">
      <c r="A221" s="17" t="s">
        <v>35</v>
      </c>
      <c r="B221" s="21" t="s">
        <v>183</v>
      </c>
      <c r="C221" s="21" t="s">
        <v>295</v>
      </c>
      <c r="D221" s="17" t="s">
        <v>296</v>
      </c>
      <c r="E221" s="22" t="s">
        <v>297</v>
      </c>
      <c r="F221" s="23" t="s">
        <v>292</v>
      </c>
      <c r="G221" s="24">
        <v>162.709</v>
      </c>
      <c r="H221" s="25">
        <v>0</v>
      </c>
      <c r="I221" s="25">
        <f>ROUND(ROUND(H221,2)*ROUND(G221,3),2)</f>
        <v>0</v>
      </c>
      <c r="O221">
        <f>(I221*21)/100</f>
        <v>0</v>
      </c>
      <c r="P221" t="s">
        <v>13</v>
      </c>
    </row>
    <row r="222" spans="1:18" x14ac:dyDescent="0.2">
      <c r="A222" s="26" t="s">
        <v>40</v>
      </c>
      <c r="E222" s="33" t="s">
        <v>315</v>
      </c>
    </row>
    <row r="223" spans="1:18" ht="178.5" x14ac:dyDescent="0.2">
      <c r="A223" s="28" t="s">
        <v>41</v>
      </c>
      <c r="E223" s="29" t="s">
        <v>298</v>
      </c>
    </row>
    <row r="224" spans="1:18" ht="102" x14ac:dyDescent="0.2">
      <c r="A224" t="s">
        <v>43</v>
      </c>
      <c r="E224" s="27" t="s">
        <v>299</v>
      </c>
    </row>
    <row r="225" spans="1:16" ht="25.5" x14ac:dyDescent="0.2">
      <c r="A225" s="17" t="s">
        <v>35</v>
      </c>
      <c r="B225" s="21" t="s">
        <v>300</v>
      </c>
      <c r="C225" s="21" t="s">
        <v>301</v>
      </c>
      <c r="D225" s="17" t="s">
        <v>302</v>
      </c>
      <c r="E225" s="22" t="s">
        <v>303</v>
      </c>
      <c r="F225" s="23" t="s">
        <v>292</v>
      </c>
      <c r="G225" s="24">
        <v>1.26</v>
      </c>
      <c r="H225" s="25">
        <v>0</v>
      </c>
      <c r="I225" s="25">
        <f>ROUND(ROUND(H225,2)*ROUND(G225,3),2)</f>
        <v>0</v>
      </c>
      <c r="O225">
        <f>(I225*21)/100</f>
        <v>0</v>
      </c>
      <c r="P225" t="s">
        <v>13</v>
      </c>
    </row>
    <row r="226" spans="1:16" x14ac:dyDescent="0.2">
      <c r="A226" s="26" t="s">
        <v>40</v>
      </c>
      <c r="E226" s="33" t="s">
        <v>315</v>
      </c>
    </row>
    <row r="227" spans="1:16" ht="38.25" x14ac:dyDescent="0.2">
      <c r="A227" s="28" t="s">
        <v>41</v>
      </c>
      <c r="E227" s="29" t="s">
        <v>304</v>
      </c>
    </row>
    <row r="228" spans="1:16" ht="89.25" x14ac:dyDescent="0.2">
      <c r="A228" t="s">
        <v>43</v>
      </c>
      <c r="E228" s="27" t="s">
        <v>294</v>
      </c>
    </row>
    <row r="229" spans="1:16" ht="25.5" x14ac:dyDescent="0.2">
      <c r="A229" s="17" t="s">
        <v>35</v>
      </c>
      <c r="B229" s="21" t="s">
        <v>305</v>
      </c>
      <c r="C229" s="21" t="s">
        <v>306</v>
      </c>
      <c r="D229" s="17" t="s">
        <v>307</v>
      </c>
      <c r="E229" s="22" t="s">
        <v>308</v>
      </c>
      <c r="F229" s="23" t="s">
        <v>292</v>
      </c>
      <c r="G229" s="24">
        <v>176.11600000000001</v>
      </c>
      <c r="H229" s="25">
        <v>0</v>
      </c>
      <c r="I229" s="25">
        <f>ROUND(ROUND(H229,2)*ROUND(G229,3),2)</f>
        <v>0</v>
      </c>
      <c r="O229">
        <f>(I229*21)/100</f>
        <v>0</v>
      </c>
      <c r="P229" t="s">
        <v>13</v>
      </c>
    </row>
    <row r="230" spans="1:16" x14ac:dyDescent="0.2">
      <c r="A230" s="26" t="s">
        <v>40</v>
      </c>
      <c r="E230" s="33" t="s">
        <v>315</v>
      </c>
    </row>
    <row r="231" spans="1:16" ht="153" x14ac:dyDescent="0.2">
      <c r="A231" s="28" t="s">
        <v>41</v>
      </c>
      <c r="E231" s="29" t="s">
        <v>309</v>
      </c>
    </row>
    <row r="232" spans="1:16" ht="89.25" x14ac:dyDescent="0.2">
      <c r="A232" t="s">
        <v>43</v>
      </c>
      <c r="E232" s="27" t="s">
        <v>294</v>
      </c>
    </row>
    <row r="233" spans="1:16" ht="25.5" x14ac:dyDescent="0.2">
      <c r="A233" s="17" t="s">
        <v>35</v>
      </c>
      <c r="B233" s="21" t="s">
        <v>310</v>
      </c>
      <c r="C233" s="21" t="s">
        <v>311</v>
      </c>
      <c r="D233" s="17" t="s">
        <v>312</v>
      </c>
      <c r="E233" s="22" t="s">
        <v>313</v>
      </c>
      <c r="F233" s="23" t="s">
        <v>292</v>
      </c>
      <c r="G233" s="24">
        <v>40.115000000000002</v>
      </c>
      <c r="H233" s="25">
        <v>0</v>
      </c>
      <c r="I233" s="25">
        <f>ROUND(ROUND(H233,2)*ROUND(G233,3),2)</f>
        <v>0</v>
      </c>
      <c r="O233">
        <f>(I233*21)/100</f>
        <v>0</v>
      </c>
      <c r="P233" t="s">
        <v>13</v>
      </c>
    </row>
    <row r="234" spans="1:16" x14ac:dyDescent="0.2">
      <c r="A234" s="26" t="s">
        <v>40</v>
      </c>
      <c r="E234" s="33" t="s">
        <v>315</v>
      </c>
    </row>
    <row r="235" spans="1:16" ht="51" x14ac:dyDescent="0.2">
      <c r="A235" s="28" t="s">
        <v>41</v>
      </c>
      <c r="E235" s="29" t="s">
        <v>314</v>
      </c>
    </row>
    <row r="236" spans="1:16" ht="89.25" x14ac:dyDescent="0.2">
      <c r="A236" t="s">
        <v>43</v>
      </c>
      <c r="E236" s="27" t="s">
        <v>294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conditionalFormatting sqref="E218">
    <cfRule type="expression" dxfId="4" priority="5">
      <formula>IF(E218="popis položky","Vyznačit",IF(E218="","Vyznačit",""))="Vyznačit"</formula>
    </cfRule>
  </conditionalFormatting>
  <conditionalFormatting sqref="E222">
    <cfRule type="expression" dxfId="3" priority="4">
      <formula>IF(E222="popis položky","Vyznačit",IF(E222="","Vyznačit",""))="Vyznačit"</formula>
    </cfRule>
  </conditionalFormatting>
  <conditionalFormatting sqref="E226">
    <cfRule type="expression" dxfId="2" priority="3">
      <formula>IF(E226="popis položky","Vyznačit",IF(E226="","Vyznačit",""))="Vyznačit"</formula>
    </cfRule>
  </conditionalFormatting>
  <conditionalFormatting sqref="E230">
    <cfRule type="expression" dxfId="1" priority="2">
      <formula>IF(E230="popis položky","Vyznačit",IF(E230="","Vyznačit",""))="Vyznačit"</formula>
    </cfRule>
  </conditionalFormatting>
  <conditionalFormatting sqref="E234">
    <cfRule type="expression" dxfId="0" priority="1">
      <formula>IF(E234="popis položky","Vyznačit",IF(E234="","Vyznačit",""))="Vyznačit"</formula>
    </cfRule>
  </conditionalFormatting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01-13-01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Hanová Michaela, Ing.</cp:lastModifiedBy>
  <dcterms:modified xsi:type="dcterms:W3CDTF">2023-02-10T08:16:05Z</dcterms:modified>
  <cp:category/>
  <cp:contentStatus/>
</cp:coreProperties>
</file>